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Misonova\2024\Jihlava - kontejnerová stání\Rozpočty 30.7.24\Demlova\"/>
    </mc:Choice>
  </mc:AlternateContent>
  <bookViews>
    <workbookView xWindow="0" yWindow="0" windowWidth="0" windowHeight="0"/>
  </bookViews>
  <sheets>
    <sheet name="Rekapitulace stavby" sheetId="1" r:id="rId1"/>
    <sheet name="2 - Lokalita Demlova" sheetId="2" r:id="rId2"/>
    <sheet name="VON - Vedlejší a ostatní 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'2 - Lokalita Demlova'!$C$87:$K$246</definedName>
    <definedName name="_xlnm.Print_Area" localSheetId="1">'2 - Lokalita Demlova'!$C$4:$J$39,'2 - Lokalita Demlova'!$C$45:$J$69,'2 - Lokalita Demlova'!$C$75:$J$246</definedName>
    <definedName name="_xlnm.Print_Titles" localSheetId="1">'2 - Lokalita Demlova'!$87:$87</definedName>
    <definedName name="_xlnm._FilterDatabase" localSheetId="2" hidden="1">'VON - Vedlejší a ostatní ...'!$C$84:$K$125</definedName>
    <definedName name="_xlnm.Print_Area" localSheetId="2">'VON - Vedlejší a ostatní ...'!$C$4:$J$39,'VON - Vedlejší a ostatní ...'!$C$45:$J$66,'VON - Vedlejší a ostatní ...'!$C$72:$J$125</definedName>
    <definedName name="_xlnm.Print_Titles" localSheetId="2">'VON - Vedlejší a ostatní ...'!$84:$84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24"/>
  <c r="BH124"/>
  <c r="BG124"/>
  <c r="BF124"/>
  <c r="T124"/>
  <c r="R124"/>
  <c r="P124"/>
  <c r="BI122"/>
  <c r="BH122"/>
  <c r="BG122"/>
  <c r="BF122"/>
  <c r="T122"/>
  <c r="R122"/>
  <c r="P122"/>
  <c r="BI118"/>
  <c r="BH118"/>
  <c r="BG118"/>
  <c r="BF118"/>
  <c r="T118"/>
  <c r="T117"/>
  <c r="R118"/>
  <c r="R117"/>
  <c r="P118"/>
  <c r="P117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T106"/>
  <c r="R107"/>
  <c r="R106"/>
  <c r="P107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52"/>
  <c r="E7"/>
  <c r="E48"/>
  <c i="2" r="J37"/>
  <c r="J36"/>
  <c i="1" r="AY55"/>
  <c i="2" r="J35"/>
  <c i="1" r="AX55"/>
  <c i="2"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6"/>
  <c r="BH236"/>
  <c r="BG236"/>
  <c r="BF236"/>
  <c r="T236"/>
  <c r="T235"/>
  <c r="R236"/>
  <c r="R235"/>
  <c r="P236"/>
  <c r="P235"/>
  <c r="BI233"/>
  <c r="BH233"/>
  <c r="BG233"/>
  <c r="BF233"/>
  <c r="T233"/>
  <c r="R233"/>
  <c r="P233"/>
  <c r="BI231"/>
  <c r="BH231"/>
  <c r="BG231"/>
  <c r="BF231"/>
  <c r="T231"/>
  <c r="R231"/>
  <c r="P231"/>
  <c r="BI225"/>
  <c r="BH225"/>
  <c r="BG225"/>
  <c r="BF225"/>
  <c r="T225"/>
  <c r="R225"/>
  <c r="P225"/>
  <c r="BI221"/>
  <c r="BH221"/>
  <c r="BG221"/>
  <c r="BF221"/>
  <c r="T221"/>
  <c r="R221"/>
  <c r="P221"/>
  <c r="BI219"/>
  <c r="BH219"/>
  <c r="BG219"/>
  <c r="BF219"/>
  <c r="T219"/>
  <c r="R219"/>
  <c r="P219"/>
  <c r="BI213"/>
  <c r="BH213"/>
  <c r="BG213"/>
  <c r="BF213"/>
  <c r="T213"/>
  <c r="R213"/>
  <c r="P213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9"/>
  <c r="BH199"/>
  <c r="BG199"/>
  <c r="BF199"/>
  <c r="T199"/>
  <c r="R199"/>
  <c r="P199"/>
  <c r="BI196"/>
  <c r="BH196"/>
  <c r="BG196"/>
  <c r="BF196"/>
  <c r="T196"/>
  <c r="R196"/>
  <c r="P196"/>
  <c r="BI191"/>
  <c r="BH191"/>
  <c r="BG191"/>
  <c r="BF191"/>
  <c r="T191"/>
  <c r="R191"/>
  <c r="P191"/>
  <c r="BI187"/>
  <c r="BH187"/>
  <c r="BG187"/>
  <c r="BF187"/>
  <c r="T187"/>
  <c r="R187"/>
  <c r="P187"/>
  <c r="BI186"/>
  <c r="BH186"/>
  <c r="BG186"/>
  <c r="BF186"/>
  <c r="T186"/>
  <c r="R186"/>
  <c r="P186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69"/>
  <c r="BH169"/>
  <c r="BG169"/>
  <c r="BF169"/>
  <c r="T169"/>
  <c r="R169"/>
  <c r="P169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19"/>
  <c r="BH119"/>
  <c r="BG119"/>
  <c r="BF119"/>
  <c r="T119"/>
  <c r="R119"/>
  <c r="P119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98"/>
  <c r="BH98"/>
  <c r="BG98"/>
  <c r="BF98"/>
  <c r="T98"/>
  <c r="R98"/>
  <c r="P98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52"/>
  <c r="E7"/>
  <c r="E48"/>
  <c i="1" r="L50"/>
  <c r="AM50"/>
  <c r="AM49"/>
  <c r="L49"/>
  <c r="AM47"/>
  <c r="L47"/>
  <c r="L45"/>
  <c r="L44"/>
  <c i="2" r="J225"/>
  <c r="BK91"/>
  <c r="J179"/>
  <c i="3" r="J94"/>
  <c i="2" r="BK182"/>
  <c r="BK200"/>
  <c r="J169"/>
  <c r="BK231"/>
  <c r="J209"/>
  <c r="BK243"/>
  <c r="BK205"/>
  <c i="3" r="BK88"/>
  <c i="2" r="BK191"/>
  <c r="BK152"/>
  <c r="BK187"/>
  <c r="BK160"/>
  <c r="BK110"/>
  <c r="BK145"/>
  <c r="BK245"/>
  <c r="J113"/>
  <c r="BK150"/>
  <c r="BK117"/>
  <c r="J182"/>
  <c r="J110"/>
  <c r="BK139"/>
  <c r="J243"/>
  <c i="3" r="J97"/>
  <c i="2" r="J233"/>
  <c i="3" r="J118"/>
  <c i="2" r="J150"/>
  <c r="J145"/>
  <c r="J158"/>
  <c r="BK176"/>
  <c i="3" r="J99"/>
  <c i="2" r="J183"/>
  <c r="BK236"/>
  <c r="J91"/>
  <c r="BK124"/>
  <c r="BK179"/>
  <c r="BK148"/>
  <c r="BK183"/>
  <c r="J142"/>
  <c i="3" r="BK94"/>
  <c i="2" r="J213"/>
  <c r="J119"/>
  <c r="J203"/>
  <c r="J133"/>
  <c r="BK174"/>
  <c i="3" r="J101"/>
  <c i="2" r="J107"/>
  <c r="BK154"/>
  <c r="J231"/>
  <c i="3" r="BK99"/>
  <c i="2" r="J148"/>
  <c r="BK203"/>
  <c r="J135"/>
  <c r="BK221"/>
  <c r="BK240"/>
  <c r="BK107"/>
  <c r="J137"/>
  <c r="BK119"/>
  <c r="J207"/>
  <c r="J221"/>
  <c i="3" r="J88"/>
  <c i="2" r="J129"/>
  <c i="3" r="BK107"/>
  <c i="2" r="BK137"/>
  <c i="3" r="BK101"/>
  <c i="2" r="J124"/>
  <c i="3" r="J122"/>
  <c i="2" r="J156"/>
  <c i="3" r="BK91"/>
  <c i="2" r="J219"/>
  <c i="1" r="AS54"/>
  <c i="2" r="BK207"/>
  <c i="3" r="J114"/>
  <c i="2" r="J196"/>
  <c i="3" r="J111"/>
  <c i="2" r="J187"/>
  <c i="3" r="J124"/>
  <c i="2" r="J240"/>
  <c i="3" r="J91"/>
  <c i="2" r="BK196"/>
  <c i="3" r="BK97"/>
  <c i="2" r="J199"/>
  <c i="3" r="BK111"/>
  <c i="2" r="J154"/>
  <c r="BK127"/>
  <c r="J200"/>
  <c i="3" r="J103"/>
  <c i="2" r="J160"/>
  <c i="3" r="BK124"/>
  <c i="2" r="J176"/>
  <c r="BK158"/>
  <c r="J104"/>
  <c r="BK104"/>
  <c r="J236"/>
  <c r="J127"/>
  <c r="J186"/>
  <c i="3" r="BK118"/>
  <c i="2" r="BK219"/>
  <c r="J98"/>
  <c r="BK199"/>
  <c r="BK213"/>
  <c r="J139"/>
  <c r="J117"/>
  <c r="J191"/>
  <c r="BK98"/>
  <c r="J174"/>
  <c r="BK129"/>
  <c r="BK113"/>
  <c r="BK169"/>
  <c r="J245"/>
  <c r="BK135"/>
  <c r="BK209"/>
  <c r="BK133"/>
  <c r="J152"/>
  <c r="J205"/>
  <c i="3" r="BK114"/>
  <c i="2" r="BK142"/>
  <c i="3" r="J107"/>
  <c i="2" r="BK186"/>
  <c r="BK233"/>
  <c r="BK156"/>
  <c i="3" r="BK122"/>
  <c i="2" r="BK225"/>
  <c i="3" r="BK103"/>
  <c i="2" l="1" r="BK147"/>
  <c r="J147"/>
  <c r="J63"/>
  <c r="P178"/>
  <c r="R218"/>
  <c r="P239"/>
  <c r="P238"/>
  <c r="BK90"/>
  <c r="J90"/>
  <c r="J61"/>
  <c r="BK141"/>
  <c r="J141"/>
  <c r="J62"/>
  <c r="BK178"/>
  <c r="J178"/>
  <c r="J64"/>
  <c r="P218"/>
  <c i="3" r="R87"/>
  <c i="2" r="P90"/>
  <c r="P141"/>
  <c r="T147"/>
  <c r="T218"/>
  <c r="BK239"/>
  <c r="J239"/>
  <c r="J68"/>
  <c i="3" r="BK87"/>
  <c r="J87"/>
  <c r="J61"/>
  <c r="R110"/>
  <c r="BK121"/>
  <c r="J121"/>
  <c r="J65"/>
  <c i="2" r="R90"/>
  <c r="R141"/>
  <c r="R178"/>
  <c r="T239"/>
  <c r="T238"/>
  <c i="3" r="T110"/>
  <c r="P121"/>
  <c i="2" r="P147"/>
  <c r="T178"/>
  <c r="R239"/>
  <c r="R238"/>
  <c i="3" r="P87"/>
  <c i="2" r="T90"/>
  <c r="T89"/>
  <c r="T88"/>
  <c r="T141"/>
  <c r="R147"/>
  <c r="BK218"/>
  <c r="J218"/>
  <c r="J65"/>
  <c i="3" r="T87"/>
  <c r="BK110"/>
  <c r="J110"/>
  <c r="J63"/>
  <c r="R121"/>
  <c r="P110"/>
  <c r="T121"/>
  <c r="BK117"/>
  <c r="J117"/>
  <c r="J64"/>
  <c i="2" r="BK235"/>
  <c r="J235"/>
  <c r="J66"/>
  <c i="3" r="BK106"/>
  <c r="J106"/>
  <c r="J62"/>
  <c r="E75"/>
  <c r="BE103"/>
  <c r="BE114"/>
  <c r="F55"/>
  <c r="BE88"/>
  <c r="BE97"/>
  <c r="BE101"/>
  <c r="BE111"/>
  <c r="BE91"/>
  <c r="J79"/>
  <c i="2" r="BK238"/>
  <c r="J238"/>
  <c r="J67"/>
  <c i="3" r="BE99"/>
  <c r="BE107"/>
  <c r="BE124"/>
  <c r="BE94"/>
  <c r="BE118"/>
  <c r="BE122"/>
  <c i="2" r="J82"/>
  <c r="BE110"/>
  <c r="BE183"/>
  <c r="BE196"/>
  <c r="BE207"/>
  <c r="BE209"/>
  <c r="BE225"/>
  <c r="BE231"/>
  <c r="BE240"/>
  <c r="BE104"/>
  <c r="BE135"/>
  <c r="BE137"/>
  <c r="BE154"/>
  <c r="BE156"/>
  <c r="BE213"/>
  <c r="BE219"/>
  <c r="BE236"/>
  <c r="BE243"/>
  <c r="BE245"/>
  <c r="E78"/>
  <c r="BE160"/>
  <c r="BE200"/>
  <c r="F55"/>
  <c r="BE139"/>
  <c r="BE142"/>
  <c r="BE145"/>
  <c r="BE169"/>
  <c r="BE127"/>
  <c r="BE129"/>
  <c r="BE133"/>
  <c r="BE152"/>
  <c r="BE233"/>
  <c r="BE91"/>
  <c r="BE113"/>
  <c r="BE117"/>
  <c r="BE119"/>
  <c r="BE124"/>
  <c r="BE179"/>
  <c r="BE191"/>
  <c r="BE98"/>
  <c r="BE107"/>
  <c r="BE148"/>
  <c r="BE150"/>
  <c r="BE158"/>
  <c r="BE174"/>
  <c r="BE176"/>
  <c r="BE182"/>
  <c r="BE186"/>
  <c r="BE187"/>
  <c r="BE199"/>
  <c r="BE203"/>
  <c r="BE205"/>
  <c r="BE221"/>
  <c r="F34"/>
  <c i="1" r="BA55"/>
  <c i="3" r="J34"/>
  <c i="1" r="AW56"/>
  <c i="2" r="F35"/>
  <c i="1" r="BB55"/>
  <c i="3" r="F35"/>
  <c i="1" r="BB56"/>
  <c i="2" r="F37"/>
  <c i="1" r="BD55"/>
  <c i="3" r="F36"/>
  <c i="1" r="BC56"/>
  <c i="2" r="J34"/>
  <c i="1" r="AW55"/>
  <c i="3" r="F37"/>
  <c i="1" r="BD56"/>
  <c i="3" r="F34"/>
  <c i="1" r="BA56"/>
  <c i="2" r="F36"/>
  <c i="1" r="BC55"/>
  <c i="3" l="1" r="P86"/>
  <c r="P85"/>
  <c i="1" r="AU56"/>
  <c i="2" r="R89"/>
  <c r="R88"/>
  <c i="3" r="R86"/>
  <c r="R85"/>
  <c r="T86"/>
  <c r="T85"/>
  <c i="2" r="P89"/>
  <c r="P88"/>
  <c i="1" r="AU55"/>
  <c i="2" r="BK89"/>
  <c r="J89"/>
  <c r="J60"/>
  <c i="3" r="BK86"/>
  <c r="J86"/>
  <c r="J60"/>
  <c i="2" r="BK88"/>
  <c r="J88"/>
  <c r="J59"/>
  <c r="J33"/>
  <c i="1" r="AV55"/>
  <c r="AT55"/>
  <c i="2" r="F33"/>
  <c i="1" r="AZ55"/>
  <c r="BD54"/>
  <c r="W33"/>
  <c r="BA54"/>
  <c r="AW54"/>
  <c r="AK30"/>
  <c r="BC54"/>
  <c r="AY54"/>
  <c i="3" r="F33"/>
  <c i="1" r="AZ56"/>
  <c r="BB54"/>
  <c r="AX54"/>
  <c i="3" r="J33"/>
  <c i="1" r="AV56"/>
  <c r="AT56"/>
  <c i="3" l="1" r="BK85"/>
  <c r="J85"/>
  <c r="J59"/>
  <c i="1" r="AU54"/>
  <c r="W31"/>
  <c r="W30"/>
  <c r="W32"/>
  <c i="2" r="J30"/>
  <c i="1" r="AG55"/>
  <c r="AZ54"/>
  <c r="W29"/>
  <c i="2" l="1" r="J39"/>
  <c i="1" r="AN55"/>
  <c i="3" r="J30"/>
  <c i="1" r="AG56"/>
  <c r="AV54"/>
  <c r="AK29"/>
  <c i="3" l="1" r="J39"/>
  <c i="1" r="AN56"/>
  <c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<sst xmlns="http://schemas.openxmlformats.org/spreadsheetml/2006/main">
  <si>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</si>
  <si>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</si>
  <si>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</si>
  <si>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</si>
  <si>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</si>
  <si>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{d5260561-3914-49d1-9f5f-4a297fc4b0ce}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</si>
  <si>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</si>
  <si>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</si>
  <si>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</si>
  <si>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</si>
  <si>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</si>
  <si>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</si>
  <si>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</si>
  <si>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</si>
  <si>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2401803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</si>
  <si>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</si>
  <si>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</si>
  <si>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Zhotovení zpevněných stanovišť kontejnerů na odpad - XI. Etapa</t>
  </si>
  <si>
    <t>KSO:</t>
  </si>
  <si>
    <t/>
  </si>
  <si>
    <t>CC-CZ:</t>
  </si>
  <si>
    <t>Místo:</t>
  </si>
  <si>
    <t>Jihlava</t>
  </si>
  <si>
    <t>Datum:</t>
  </si>
  <si>
    <t>30. 7. 2024</t>
  </si>
  <si>
    <t>Zadavatel:</t>
  </si>
  <si>
    <t>IČ:</t>
  </si>
  <si>
    <t>00286010</t>
  </si>
  <si>
    <t>Statutární město Jihlava</t>
  </si>
  <si>
    <t>DIČ:</t>
  </si>
  <si>
    <t>Uchazeč:</t>
  </si>
  <si>
    <t>Vyplň údaj</t>
  </si>
  <si>
    <t>Projektant:</t>
  </si>
  <si>
    <t>49974424</t>
  </si>
  <si>
    <t>Agroprojekt Jihlava, spol.s.r.o.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</si>
  <si>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</si>
  <si>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</si>
  <si>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</si>
  <si>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</si>
  <si>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</si>
  <si>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</si>
  <si>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</si>
  <si>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</si>
  <si>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</si>
  <si>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</si>
  <si>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</si>
  <si>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</si>
  <si>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</si>
  <si>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</si>
  <si>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</si>
  <si>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</si>
  <si>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</si>
  <si>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</si>
  <si>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</si>
  <si>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</si>
  <si>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</si>
  <si>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</si>
  <si>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</si>
  <si>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</si>
  <si>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</si>
  <si>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</si>
  <si>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</si>
  <si>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</si>
  <si>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</si>
  <si>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</si>
  <si>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</si>
  <si>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</si>
  <si>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</si>
  <si>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</si>
  <si>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</si>
  <si>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</si>
  <si>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</si>
  <si>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</si>
  <si>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</si>
  <si>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</si>
  <si>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</si>
  <si>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</si>
  <si>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</si>
  <si>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</t>
  </si>
  <si>
    <t>Lokalita Demlova</t>
  </si>
  <si>
    <t>ING</t>
  </si>
  <si>
    <t>1</t>
  </si>
  <si>
    <t>{a215a357-e5f5-44c0-b753-786d0925b29c}</t>
  </si>
  <si>
    <t>VON</t>
  </si>
  <si>
    <t>Vedlejší a ostatní náklady</t>
  </si>
  <si>
    <t>{697da187-cad3-4f0a-bef4-b701a9c50392}</t>
  </si>
  <si>
    <t>KRYCÍ LIST SOUPISU PRACÍ</t>
  </si>
  <si>
    <t>Objekt:</t>
  </si>
  <si>
    <t>2 - Lokalita Demlova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</si>
  <si>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</si>
  <si>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</si>
  <si>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</si>
  <si>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</si>
  <si>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</si>
  <si>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</si>
  <si>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</si>
  <si>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</si>
  <si>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</si>
  <si>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</si>
  <si>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</si>
  <si>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</si>
  <si>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</si>
  <si>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</si>
  <si>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</si>
  <si>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</si>
  <si>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</si>
  <si>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</si>
  <si>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</si>
  <si>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</si>
  <si>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</si>
  <si>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</si>
  <si>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</si>
  <si>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</si>
  <si>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</si>
  <si>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</si>
  <si>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</si>
  <si>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</si>
  <si>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</si>
  <si>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</si>
  <si>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</si>
  <si>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</si>
  <si>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</si>
  <si>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m2</t>
  </si>
  <si>
    <t>4</t>
  </si>
  <si>
    <t>839781351</t>
  </si>
  <si>
    <t>Online PSC</t>
  </si>
  <si>
    <t>https://podminky.urs.cz/item/CS_URS_2024_02/113106123</t>
  </si>
  <si>
    <t>VV</t>
  </si>
  <si>
    <t>stávající kontejnerové stání</t>
  </si>
  <si>
    <t>4,4*1,5</t>
  </si>
  <si>
    <t>stávající chodník</t>
  </si>
  <si>
    <t>10*2</t>
  </si>
  <si>
    <t>Součet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</si>
  <si>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</si>
  <si>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</si>
  <si>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-81643257</t>
  </si>
  <si>
    <t>https://podminky.urs.cz/item/CS_URS_2024_02/113107122</t>
  </si>
  <si>
    <t>"asfalt" 3</t>
  </si>
  <si>
    <t>"dlažba" 9,24</t>
  </si>
  <si>
    <t>"stávající chodník" 10*2</t>
  </si>
  <si>
    <t>3</t>
  </si>
  <si>
    <t>113107341</t>
  </si>
  <si>
    <t>Odstranění podkladů nebo krytů strojně plochy jednotlivě do 50 m2 s přemístěním hmot na skládku na vzdálenost do 3 m nebo s naložením na dopravní prostředek živičných, o tl. vrstvy do 50 mm</t>
  </si>
  <si>
    <t>2051117864</t>
  </si>
  <si>
    <t>https://podminky.urs.cz/item/CS_URS_2024_02/113107341</t>
  </si>
  <si>
    <t>10*0,3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</si>
  <si>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</si>
  <si>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</si>
  <si>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</si>
  <si>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364997055</t>
  </si>
  <si>
    <t>https://podminky.urs.cz/item/CS_URS_2024_02/113202111</t>
  </si>
  <si>
    <t>"silniční" 10</t>
  </si>
  <si>
    <t>5</t>
  </si>
  <si>
    <t>113204111</t>
  </si>
  <si>
    <t>Vytrhání obrub s vybouráním lože, s přemístěním hmot na skládku na vzdálenost do 3 m nebo s naložením na dopravní prostředek záhonových</t>
  </si>
  <si>
    <t>1476908660</t>
  </si>
  <si>
    <t>https://podminky.urs.cz/item/CS_URS_2024_02/113204111</t>
  </si>
  <si>
    <t>11</t>
  </si>
  <si>
    <t>6</t>
  </si>
  <si>
    <t>122151101</t>
  </si>
  <si>
    <t>Odkopávky a prokopávky nezapažené strojně v hornině třídy těžitelnosti I skupiny 1 a 2 do 20 m3</t>
  </si>
  <si>
    <t>m3</t>
  </si>
  <si>
    <t>1989045678</t>
  </si>
  <si>
    <t>https://podminky.urs.cz/item/CS_URS_2024_02/122151101</t>
  </si>
  <si>
    <t>2,96*8</t>
  </si>
  <si>
    <t>23,7</t>
  </si>
  <si>
    <t>7</t>
  </si>
  <si>
    <t>129001101</t>
  </si>
  <si>
    <t>Příplatek k cenám vykopávek za ztížení vykopávky v blízkosti podzemního vedení nebo výbušnin v horninách jakékoliv třídy</t>
  </si>
  <si>
    <t>-2003157406</t>
  </si>
  <si>
    <t>https://podminky.urs.cz/item/CS_URS_2024_02/129001101</t>
  </si>
  <si>
    <t>8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</si>
  <si>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</si>
  <si>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</si>
  <si>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-966876909</t>
  </si>
  <si>
    <t>https://podminky.urs.cz/item/CS_URS_2024_02/162651112</t>
  </si>
  <si>
    <t>"odkopávky" 23,7</t>
  </si>
  <si>
    <t>"zemina pro terénní úpravy" -3</t>
  </si>
  <si>
    <t>9</t>
  </si>
  <si>
    <t>171201231</t>
  </si>
  <si>
    <t>Poplatek za uložení stavebního odpadu na recyklační skládce (skládkovné) zeminy a kamení zatříděného do Katalogu odpadů pod kódem 17 05 04</t>
  </si>
  <si>
    <t>t</t>
  </si>
  <si>
    <t>259023094</t>
  </si>
  <si>
    <t>https://podminky.urs.cz/item/CS_URS_2024_02/171201231</t>
  </si>
  <si>
    <t>20,7*1,8</t>
  </si>
  <si>
    <t>10</t>
  </si>
  <si>
    <t>171251201</t>
  </si>
  <si>
    <t>Uložení sypaniny na skládky nebo meziskládky bez hutnění s upravením uložené sypaniny do předepsaného tvaru</t>
  </si>
  <si>
    <t>-338652706</t>
  </si>
  <si>
    <t>https://podminky.urs.cz/item/CS_URS_2024_02/171251201</t>
  </si>
  <si>
    <t>174111101</t>
  </si>
  <si>
    <t>Zásyp sypaninou z jakékoliv horniny ručně s uložením výkopku ve vrstvách se zhutněním jam, šachet, rýh nebo kolem objektů v těchto vykopávkách</t>
  </si>
  <si>
    <t>1967803647</t>
  </si>
  <si>
    <t>https://podminky.urs.cz/item/CS_URS_2024_02/174111101</t>
  </si>
  <si>
    <t>kolem palisád</t>
  </si>
  <si>
    <t>0,2*15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</si>
  <si>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</si>
  <si>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</si>
  <si>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164857920</t>
  </si>
  <si>
    <t>https://podminky.urs.cz/item/CS_URS_2024_02/181111111</t>
  </si>
  <si>
    <t>13</t>
  </si>
  <si>
    <t>181311103</t>
  </si>
  <si>
    <t>Rozprostření a urovnání ornice v rovině nebo ve svahu sklonu do 1:5 ručně při souvislé ploše, tl. vrstvy do 200 mm</t>
  </si>
  <si>
    <t>-933562102</t>
  </si>
  <si>
    <t>https://podminky.urs.cz/item/CS_URS_2024_02/181311103</t>
  </si>
  <si>
    <t>14</t>
  </si>
  <si>
    <t>181411131</t>
  </si>
  <si>
    <t>Založení trávníku na půdě předem připravené plochy do 1000 m2 výsevem včetně utažení parkového v rovině nebo na svahu do 1:5</t>
  </si>
  <si>
    <t>1456102644</t>
  </si>
  <si>
    <t>https://podminky.urs.cz/item/CS_URS_2024_02/181411131</t>
  </si>
  <si>
    <t>15</t>
  </si>
  <si>
    <t>M</t>
  </si>
  <si>
    <t>00572420</t>
  </si>
  <si>
    <t>osivo směs travní parková okrasná</t>
  </si>
  <si>
    <t>kg</t>
  </si>
  <si>
    <t>569964455</t>
  </si>
  <si>
    <t>10*0,02 'Přepočtené koeficientem množství</t>
  </si>
  <si>
    <t>Svislé a kompletní konstrukce</t>
  </si>
  <si>
    <t>16</t>
  </si>
  <si>
    <t>339921132</t>
  </si>
  <si>
    <t>Osazování palisád betonových v řadě se zabetonováním výšky palisády přes 500 do 1000 mm</t>
  </si>
  <si>
    <t>748466088</t>
  </si>
  <si>
    <t>https://podminky.urs.cz/item/CS_URS_2024_02/339921132</t>
  </si>
  <si>
    <t>3,42+8,04+3,42</t>
  </si>
  <si>
    <t>17</t>
  </si>
  <si>
    <t>59229011</t>
  </si>
  <si>
    <t>palisáda hranatá betonová 180x120mm v 600mm přírodní</t>
  </si>
  <si>
    <t>kus</t>
  </si>
  <si>
    <t>1539836690</t>
  </si>
  <si>
    <t>14,5231846019248*5,715 'Přepočtené koeficientem množství</t>
  </si>
  <si>
    <t>Komunikace pozemní</t>
  </si>
  <si>
    <t>18</t>
  </si>
  <si>
    <t>564871011</t>
  </si>
  <si>
    <t>Podklad ze štěrkodrti ŠD s rozprostřením a zhutněním plochy jednotlivě do 100 m2, po zhutnění tl. 250 mm</t>
  </si>
  <si>
    <t>-1984733857</t>
  </si>
  <si>
    <t>https://podminky.urs.cz/item/CS_URS_2024_02/564871011</t>
  </si>
  <si>
    <t>19</t>
  </si>
  <si>
    <t>564962111</t>
  </si>
  <si>
    <t>Podklad z mechanicky zpevněného kameniva MZK (minerální beton) s rozprostřením a s hutněním, po zhutnění tl. 200 mm</t>
  </si>
  <si>
    <t>-1307042083</t>
  </si>
  <si>
    <t>https://podminky.urs.cz/item/CS_URS_2024_02/564962111</t>
  </si>
  <si>
    <t>20</t>
  </si>
  <si>
    <t>565145101</t>
  </si>
  <si>
    <t>Asfaltový beton vrstva podkladní ACP 16 (obalované kamenivo střednězrnné - OKS) s rozprostřením a zhutněním v pruhu šířky do 1,5 m, po zhutnění tl. 60 mm</t>
  </si>
  <si>
    <t>-942971267</t>
  </si>
  <si>
    <t>https://podminky.urs.cz/item/CS_URS_2024_02/565145101</t>
  </si>
  <si>
    <t>573191111</t>
  </si>
  <si>
    <t>Postřik infiltrační kationaktivní emulzí v množství 1,00 kg/m2</t>
  </si>
  <si>
    <t>1255132370</t>
  </si>
  <si>
    <t>https://podminky.urs.cz/item/CS_URS_2024_02/573191111</t>
  </si>
  <si>
    <t>22</t>
  </si>
  <si>
    <t>573231108</t>
  </si>
  <si>
    <t>Postřik spojovací PS bez posypu kamenivem ze silniční emulze, v množství 0,50 kg/m2</t>
  </si>
  <si>
    <t>-138765527</t>
  </si>
  <si>
    <t>https://podminky.urs.cz/item/CS_URS_2024_02/573231108</t>
  </si>
  <si>
    <t>23</t>
  </si>
  <si>
    <t>577134211</t>
  </si>
  <si>
    <t>Asfaltový beton vrstva obrusná ACO 11 (ABS) s rozprostřením a se zhutněním z nemodifikovaného asfaltu v pruhu šířky do 3 m tř. II, po zhutnění tl. 40 mm</t>
  </si>
  <si>
    <t>1877528431</t>
  </si>
  <si>
    <t>https://podminky.urs.cz/item/CS_URS_2024_02/577134211</t>
  </si>
  <si>
    <t>24</t>
  </si>
  <si>
    <t>596212211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</si>
  <si>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50 do 100 m2</t>
  </si>
  <si>
    <t>-558160413</t>
  </si>
  <si>
    <t>https://podminky.urs.cz/item/CS_URS_2024_02/596212211</t>
  </si>
  <si>
    <t>(10*2)-3,6</t>
  </si>
  <si>
    <t>nové kontejnerové stání</t>
  </si>
  <si>
    <t>4,85*7,8</t>
  </si>
  <si>
    <t>dlažba pro nevidomé</t>
  </si>
  <si>
    <t>3,6</t>
  </si>
  <si>
    <t>25</t>
  </si>
  <si>
    <t>59245013</t>
  </si>
  <si>
    <t>dlažba zámková betonová tvaru I 200x165mm tl 80mm přírodní</t>
  </si>
  <si>
    <t>2022020897</t>
  </si>
  <si>
    <t>40,47</t>
  </si>
  <si>
    <t>"stávající vybouraná dlažba, která bude opětovně po očištění použita" -9,24</t>
  </si>
  <si>
    <t>31,23*1,03 'Přepočtené koeficientem množství</t>
  </si>
  <si>
    <t>26</t>
  </si>
  <si>
    <t>59245224</t>
  </si>
  <si>
    <t>dlažba zámková betonová tvaru I základní pro nevidomé 196x161mm tl 80mm barevná</t>
  </si>
  <si>
    <t>-1230253482</t>
  </si>
  <si>
    <t>9*0,4</t>
  </si>
  <si>
    <t>27</t>
  </si>
  <si>
    <t>596212214</t>
  </si>
  <si>
    <t>Příplatek za kombinaci dvou barev u betonových dlažeb pozemních komunikací ručně tl 80 mm skupiny A</t>
  </si>
  <si>
    <t>-608919298</t>
  </si>
  <si>
    <t>https://podminky.urs.cz/item/CS_URS_2024_02/596212214</t>
  </si>
  <si>
    <t>Ostatní konstrukce a práce, bourání</t>
  </si>
  <si>
    <t>28</t>
  </si>
  <si>
    <t>912113111</t>
  </si>
  <si>
    <t>Montáž parkovacího dorazu šířky do 800 mm</t>
  </si>
  <si>
    <t>-1330639592</t>
  </si>
  <si>
    <t>https://podminky.urs.cz/item/CS_URS_2024_02/912113111</t>
  </si>
  <si>
    <t>3*4</t>
  </si>
  <si>
    <t>29</t>
  </si>
  <si>
    <t>56288006</t>
  </si>
  <si>
    <t>práh dorazový parkovací z gumy 770mm</t>
  </si>
  <si>
    <t>-1923964437</t>
  </si>
  <si>
    <t>30</t>
  </si>
  <si>
    <t>912113112</t>
  </si>
  <si>
    <t>Montáž parkovacího dorazu šířky přes 800 do 1200 mm</t>
  </si>
  <si>
    <t>1555045544</t>
  </si>
  <si>
    <t>https://podminky.urs.cz/item/CS_URS_2024_02/912113112</t>
  </si>
  <si>
    <t>3*2</t>
  </si>
  <si>
    <t>31</t>
  </si>
  <si>
    <t>56288007</t>
  </si>
  <si>
    <t>práh dorazový parkovací z gumy 1200mm</t>
  </si>
  <si>
    <t>-724750615</t>
  </si>
  <si>
    <t>32</t>
  </si>
  <si>
    <t>915211115</t>
  </si>
  <si>
    <t>Vodorovné dopravní značení stříkaným plastem dělící čára šířky 125 mm souvislá žlutá základní</t>
  </si>
  <si>
    <t>-1412501288</t>
  </si>
  <si>
    <t>https://podminky.urs.cz/item/CS_URS_2024_02/915211115</t>
  </si>
  <si>
    <t>V12c</t>
  </si>
  <si>
    <t>33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</si>
  <si>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</si>
  <si>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</si>
  <si>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-346258870</t>
  </si>
  <si>
    <t>https://podminky.urs.cz/item/CS_URS_2024_02/916131213</t>
  </si>
  <si>
    <t>"nájezdový" 8+8</t>
  </si>
  <si>
    <t>"přechodový" 2</t>
  </si>
  <si>
    <t>34</t>
  </si>
  <si>
    <t>59217029</t>
  </si>
  <si>
    <t>obrubník silniční betonový nájezdový 1000x150x150mm</t>
  </si>
  <si>
    <t>1716644087</t>
  </si>
  <si>
    <t>8+8</t>
  </si>
  <si>
    <t>16*1,02 'Přepočtené koeficientem množství</t>
  </si>
  <si>
    <t>35</t>
  </si>
  <si>
    <t>59217030</t>
  </si>
  <si>
    <t>obrubník silniční betonový přechodový 1000x150x150-250mm</t>
  </si>
  <si>
    <t>-653172111</t>
  </si>
  <si>
    <t>36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</si>
  <si>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</si>
  <si>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</si>
  <si>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-303934164</t>
  </si>
  <si>
    <t>https://podminky.urs.cz/item/CS_URS_2024_02/916231213</t>
  </si>
  <si>
    <t>1,4*2</t>
  </si>
  <si>
    <t>37</t>
  </si>
  <si>
    <t>59217024</t>
  </si>
  <si>
    <t>obrubník betonový chodníkový 500x100x250mm</t>
  </si>
  <si>
    <t>1719498435</t>
  </si>
  <si>
    <t>2,8*1,02 'Přepočtené koeficientem množství</t>
  </si>
  <si>
    <t>38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</si>
  <si>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</si>
  <si>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</si>
  <si>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2094424157</t>
  </si>
  <si>
    <t>https://podminky.urs.cz/item/CS_URS_2024_02/919732211</t>
  </si>
  <si>
    <t>39</t>
  </si>
  <si>
    <t>919735111</t>
  </si>
  <si>
    <t>Řezání stávajícího živičného krytu nebo podkladu hloubky do 50 mm</t>
  </si>
  <si>
    <t>-359511856</t>
  </si>
  <si>
    <t>https://podminky.urs.cz/item/CS_URS_2024_02/919735111</t>
  </si>
  <si>
    <t>40</t>
  </si>
  <si>
    <t>938909331</t>
  </si>
  <si>
    <t>Čištění vozovek metením bláta, prachu nebo hlinitého nánosu s odklizením na hromady na vzdálenost do 20 m nebo naložením na dopravní prostředek ručně povrchu podkladu nebo krytu betonového nebo živičného</t>
  </si>
  <si>
    <t>-1620222568</t>
  </si>
  <si>
    <t>https://podminky.urs.cz/item/CS_URS_2024_02/938909331</t>
  </si>
  <si>
    <t>plocha vodorovného značení</t>
  </si>
  <si>
    <t>10*0,5</t>
  </si>
  <si>
    <t>41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</si>
  <si>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</si>
  <si>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</si>
  <si>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444874171</t>
  </si>
  <si>
    <t>https://podminky.urs.cz/item/CS_URS_2024_02/979054451</t>
  </si>
  <si>
    <t>9,24</t>
  </si>
  <si>
    <t>997</t>
  </si>
  <si>
    <t>Přesun sutě</t>
  </si>
  <si>
    <t>42</t>
  </si>
  <si>
    <t>997221571</t>
  </si>
  <si>
    <t>Vodorovná doprava vybouraných hmot bez naložení, ale se složením a s hrubým urovnáním na vzdálenost do 1 km</t>
  </si>
  <si>
    <t>1819659365</t>
  </si>
  <si>
    <t>https://podminky.urs.cz/item/CS_URS_2024_02/997221571</t>
  </si>
  <si>
    <t>43</t>
  </si>
  <si>
    <t>997221579</t>
  </si>
  <si>
    <t>Příplatek ZKD 1 km u vodorovné dopravy vybouraných hmot</t>
  </si>
  <si>
    <t>2058559817</t>
  </si>
  <si>
    <t>https://podminky.urs.cz/item/CS_URS_2024_02/997221579</t>
  </si>
  <si>
    <t>odvoz na skládku do 5-ti km</t>
  </si>
  <si>
    <t>13,07*4</t>
  </si>
  <si>
    <t>44</t>
  </si>
  <si>
    <t>997221861</t>
  </si>
  <si>
    <t>Poplatek za uložení stavebního odpadu na recyklační skládce (skládkovné) z prostého betonu zatříděného do Katalogu odpadů pod kódem 17 01 01</t>
  </si>
  <si>
    <t>-368914909</t>
  </si>
  <si>
    <t>https://podminky.urs.cz/item/CS_URS_2024_02/997221861</t>
  </si>
  <si>
    <t>"silniční" 2,05</t>
  </si>
  <si>
    <t>"záhonový obrubník" 0,44</t>
  </si>
  <si>
    <t>"dlažba" 0,936</t>
  </si>
  <si>
    <t>45</t>
  </si>
  <si>
    <t>997221873</t>
  </si>
  <si>
    <t>-1678197405</t>
  </si>
  <si>
    <t>https://podminky.urs.cz/item/CS_URS_2024_02/997221873</t>
  </si>
  <si>
    <t>46</t>
  </si>
  <si>
    <t>997221875</t>
  </si>
  <si>
    <t>Poplatek za uložení stavebního odpadu na recyklační skládce (skládkovné) asfaltového bez obsahu dehtu zatříděného do Katalogu odpadů pod kódem 17 03 02</t>
  </si>
  <si>
    <t>-65158285</t>
  </si>
  <si>
    <t>https://podminky.urs.cz/item/CS_URS_2024_02/997221875</t>
  </si>
  <si>
    <t>998</t>
  </si>
  <si>
    <t>Přesun hmot</t>
  </si>
  <si>
    <t>47</t>
  </si>
  <si>
    <t>998223011</t>
  </si>
  <si>
    <t>Přesun hmot pro pozemní komunikace s krytem dlážděným dopravní vzdálenost do 200 m jakékoliv délky objektu</t>
  </si>
  <si>
    <t>1640023288</t>
  </si>
  <si>
    <t>https://podminky.urs.cz/item/CS_URS_2024_02/998223011</t>
  </si>
  <si>
    <t>PSV</t>
  </si>
  <si>
    <t>Práce a dodávky PSV</t>
  </si>
  <si>
    <t>711</t>
  </si>
  <si>
    <t>Izolace proti vodě, vlhkosti a plynům</t>
  </si>
  <si>
    <t>48</t>
  </si>
  <si>
    <t>711161273</t>
  </si>
  <si>
    <t>Provedení izolace proti zemní vlhkosti nopovou fólií na ploše svislé S z nopové fólie</t>
  </si>
  <si>
    <t>-2090364711</t>
  </si>
  <si>
    <t>https://podminky.urs.cz/item/CS_URS_2024_02/711161273</t>
  </si>
  <si>
    <t>15,2*0,5</t>
  </si>
  <si>
    <t>49</t>
  </si>
  <si>
    <t>28323005</t>
  </si>
  <si>
    <t>fólie profilovaná (nopová) drenážní HDPE s výškou nopů 8mm</t>
  </si>
  <si>
    <t>-288067020</t>
  </si>
  <si>
    <t>7,6*1,221 'Přepočtené koeficientem množství</t>
  </si>
  <si>
    <t>50</t>
  </si>
  <si>
    <t>998711101</t>
  </si>
  <si>
    <t>Přesun hmot pro izolace proti vodě, vlhkosti a plynům stanovený z hmotnosti přesunovaného materiálu vodorovná dopravní vzdálenost do 50 m základní v objektech výšky do 6 m</t>
  </si>
  <si>
    <t>-1273942069</t>
  </si>
  <si>
    <t>https://podminky.urs.cz/item/CS_URS_2024_02/998711101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</si>
  <si>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</si>
  <si>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</si>
  <si>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</si>
  <si>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</si>
  <si>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</si>
  <si>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</si>
  <si>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</si>
  <si>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</si>
  <si>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</si>
  <si>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</si>
  <si>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</si>
  <si>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012203000</t>
  </si>
  <si>
    <t>Zeměměřičské práce před výstavbou</t>
  </si>
  <si>
    <t>soubor</t>
  </si>
  <si>
    <t>1024</t>
  </si>
  <si>
    <t>638466284</t>
  </si>
  <si>
    <t>https://podminky.urs.cz/item/CS_URS_2024_02/012203000</t>
  </si>
  <si>
    <t>P</t>
  </si>
  <si>
    <t>Poznámka k položce:_x000d_
Zajištění vytyčení veškerých stávajících inženýrských sítí (včetně úhrady za vytyčení), odpovědnost za jejich neporušení během výstavby a zpětné předání jejich správcům.</t>
  </si>
  <si>
    <t>012303000</t>
  </si>
  <si>
    <t>Zeměměřičské práce při provádění stavby</t>
  </si>
  <si>
    <t>19133692</t>
  </si>
  <si>
    <t>https://podminky.urs.cz/item/CS_URS_2024_02/012303000</t>
  </si>
  <si>
    <t>Poznámka k položce:_x000d_
- výšková měření, výpočet objemů aj., které mají charakter kontrolních a upřesňujících činností_x000d_
- měření posunu a změn polohy bodů v průběhu výstavby</t>
  </si>
  <si>
    <t>012344000</t>
  </si>
  <si>
    <t>Vytyčovací práce</t>
  </si>
  <si>
    <t>-1416563328</t>
  </si>
  <si>
    <t>https://podminky.urs.cz/item/CS_URS_2024_02/012344000</t>
  </si>
  <si>
    <t>Poznámka k položce:_x000d_
Vytyčení objektů stavby a pevných vytyčovacích bodů vč. fixace.</t>
  </si>
  <si>
    <t>012414000</t>
  </si>
  <si>
    <t>Geometrický plán</t>
  </si>
  <si>
    <t>292928899</t>
  </si>
  <si>
    <t>https://podminky.urs.cz/item/CS_URS_2024_02/012414000</t>
  </si>
  <si>
    <t>012444000</t>
  </si>
  <si>
    <t>Geodetické měření skutečného provedení stavby</t>
  </si>
  <si>
    <t>1609108705</t>
  </si>
  <si>
    <t>https://podminky.urs.cz/item/CS_URS_2024_02/012444000</t>
  </si>
  <si>
    <t>013254000</t>
  </si>
  <si>
    <t>Dokumentace skutečného provedení stavby</t>
  </si>
  <si>
    <t>-148715324</t>
  </si>
  <si>
    <t>https://podminky.urs.cz/item/CS_URS_2024_02/013254000</t>
  </si>
  <si>
    <t>013294000</t>
  </si>
  <si>
    <t>Ostatní dokumentace stavby</t>
  </si>
  <si>
    <t>-1324940151</t>
  </si>
  <si>
    <t>https://podminky.urs.cz/item/CS_URS_2024_02/013294000</t>
  </si>
  <si>
    <t xml:space="preserve">Poznámka k položce:_x000d_
1. Fotodokumentace stavby před zahájením stavby, v průběhu výstavby a po výstavbě - zařazení fotek do fotoalba v časové posloupnosti a popisem činnosti a číslem ojektů, v listinné a digitální podobě, pasport okolních objektů._x000d_
</t>
  </si>
  <si>
    <t>VRN3</t>
  </si>
  <si>
    <t>Zařízení staveniště</t>
  </si>
  <si>
    <t>030001000</t>
  </si>
  <si>
    <t>-678367783</t>
  </si>
  <si>
    <t>https://podminky.urs.cz/item/CS_URS_2024_02/030001000</t>
  </si>
  <si>
    <t xml:space="preserve">Poznámka k položce:_x000d_
Náklady na :_x000d_
- související přípravné práce (projektové práce a terénní úpravy pro zařízení staveniště)_x000d_
- vybavení staveniště (stavební buňky, mobilní WC, pronájem ploch, provizorní komunikace aj.)_x000d_
- připojení na inženýrské sítě vč. nákladů na energii _x000d_
- zabezpečení staveniště (oplocení staveniště, opatření na ochranu sousedních pozemků, osvětlení staveniště, informační tabule stavby, dopravní značení na staveništi aj.)_x000d_
- zrušení zařízení staveniště (rozebrání, bourání a odvoz zařízení staveniště, úprava terénu do původního stavu)_x000d_
_x000d_
Cena byla určena procentuálně (≤3%) ze základních rozpočtových nákladů stavby (ZRN = HSV+PSV). </t>
  </si>
  <si>
    <t>VRN4</t>
  </si>
  <si>
    <t>Inženýrská činnost</t>
  </si>
  <si>
    <t>040001000</t>
  </si>
  <si>
    <t>741087569</t>
  </si>
  <si>
    <t>https://podminky.urs.cz/item/CS_URS_2024_02/040001000</t>
  </si>
  <si>
    <t xml:space="preserve">Poznámka k položce:_x000d_
K inženýrské činnosti řadíme:_x000d_
_x000d_
dozory (dozor projektanta, investora, SSD, BOZP, hydrogeologa aj.)_x000d_
posudky (plán BOZP, PENB, energetický štítek obálky budovy aj.)_x000d_
zkoušky a měření (tlakové, zátěžové, hutnící, měření a monitoring atd.)_x000d_
revize (náklady na revize dočasných objektů nebo zařízení staveniště)_x000d_
kompletační a koordinační činnost (náklady na výběrové řízení, činnosti související se zakázkou atd.)_x000d_
ostatní inženýrská činnost_x000d_
_x000d_
Cena byla určena procentuálně (≤3%) ze základních rozpočtových nákladů stavby (ZRN = HSV+PSV). </t>
  </si>
  <si>
    <t>043134000</t>
  </si>
  <si>
    <t>Zkoušky zatěžovací</t>
  </si>
  <si>
    <t>2138770248</t>
  </si>
  <si>
    <t>https://podminky.urs.cz/item/CS_URS_2024_02/043134000</t>
  </si>
  <si>
    <t>Poznámka k položce:_x000d_
Statické zatěžovací zkoušky pro kontrolu zhutnění podloží komunikace a pro kontrolu hutnění zásypů výkopů sítí rázové zkoušky. Předpokládané množství zkoušek 6._x000d_
 V ceně jsou započteny technické práce při měření, vyhodnocení zkoušek a protokol včetně dopravy.</t>
  </si>
  <si>
    <t>VRN7</t>
  </si>
  <si>
    <t>Provozní vlivy</t>
  </si>
  <si>
    <t>075002000</t>
  </si>
  <si>
    <t>Ochranná pásma</t>
  </si>
  <si>
    <t>-755201123</t>
  </si>
  <si>
    <t>https://podminky.urs.cz/item/CS_URS_2024_02/075002000</t>
  </si>
  <si>
    <t xml:space="preserve">Poznámka k položce:_x000d_
Jedná se o náklady související se zákazem, omezením nebo výkonem stavebních prací prováděných v blízkosti nadzemních el. vedení, křížení el. vedení, podzemních kabelových vedení, vodovodních vedení, vedení plynu, teplovodů, ropovodů, měníren proudu, trafostanic, ochranných pásem vodních zdrojů, vodáren, čistíren vod, plynáren, plynojemů apod._x000d_
_x000d_
Cena byla určena procentuálně (≤1,5%) ze základních rozpočtových nákladů stavby (ZRN = HSV+PSV). </t>
  </si>
  <si>
    <t>VRN9</t>
  </si>
  <si>
    <t>Ostatní náklady</t>
  </si>
  <si>
    <t>005211080R</t>
  </si>
  <si>
    <t>Bezpečnostní a hygienická opatření na staveništi</t>
  </si>
  <si>
    <t>1857505612</t>
  </si>
  <si>
    <t>Poznámka k položce:_x000d_
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poplachové směrnice) a z hlediska provozu staveniště (provozně dopravní řád).</t>
  </si>
  <si>
    <t>0912</t>
  </si>
  <si>
    <t>Opatření na ochranu pozemků sousedních se staveništěm</t>
  </si>
  <si>
    <t>990110189</t>
  </si>
  <si>
    <t>Poznámka k položce:_x000d_
Opravy, údržba a průběžné čištění, kropení komunikací užívaných v průběhu výstavby.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</si>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</sst>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6123" TargetMode="External" /><Relationship Id="rId2" Type="http://schemas.openxmlformats.org/officeDocument/2006/relationships/hyperlink" Target="https://podminky.urs.cz/item/CS_URS_2024_02/113107122" TargetMode="External" /><Relationship Id="rId3" Type="http://schemas.openxmlformats.org/officeDocument/2006/relationships/hyperlink" Target="https://podminky.urs.cz/item/CS_URS_2024_02/113107341" TargetMode="External" /><Relationship Id="rId4" Type="http://schemas.openxmlformats.org/officeDocument/2006/relationships/hyperlink" Target="https://podminky.urs.cz/item/CS_URS_2024_02/113202111" TargetMode="External" /><Relationship Id="rId5" Type="http://schemas.openxmlformats.org/officeDocument/2006/relationships/hyperlink" Target="https://podminky.urs.cz/item/CS_URS_2024_02/113204111" TargetMode="External" /><Relationship Id="rId6" Type="http://schemas.openxmlformats.org/officeDocument/2006/relationships/hyperlink" Target="https://podminky.urs.cz/item/CS_URS_2024_02/122151101" TargetMode="External" /><Relationship Id="rId7" Type="http://schemas.openxmlformats.org/officeDocument/2006/relationships/hyperlink" Target="https://podminky.urs.cz/item/CS_URS_2024_02/129001101" TargetMode="External" /><Relationship Id="rId8" Type="http://schemas.openxmlformats.org/officeDocument/2006/relationships/hyperlink" Target="https://podminky.urs.cz/item/CS_URS_2024_02/162651112" TargetMode="External" /><Relationship Id="rId9" Type="http://schemas.openxmlformats.org/officeDocument/2006/relationships/hyperlink" Target="https://podminky.urs.cz/item/CS_URS_2024_02/171201231" TargetMode="External" /><Relationship Id="rId10" Type="http://schemas.openxmlformats.org/officeDocument/2006/relationships/hyperlink" Target="https://podminky.urs.cz/item/CS_URS_2024_02/171251201" TargetMode="External" /><Relationship Id="rId11" Type="http://schemas.openxmlformats.org/officeDocument/2006/relationships/hyperlink" Target="https://podminky.urs.cz/item/CS_URS_2024_02/174111101" TargetMode="External" /><Relationship Id="rId12" Type="http://schemas.openxmlformats.org/officeDocument/2006/relationships/hyperlink" Target="https://podminky.urs.cz/item/CS_URS_2024_02/181111111" TargetMode="External" /><Relationship Id="rId13" Type="http://schemas.openxmlformats.org/officeDocument/2006/relationships/hyperlink" Target="https://podminky.urs.cz/item/CS_URS_2024_02/181311103" TargetMode="External" /><Relationship Id="rId14" Type="http://schemas.openxmlformats.org/officeDocument/2006/relationships/hyperlink" Target="https://podminky.urs.cz/item/CS_URS_2024_02/181411131" TargetMode="External" /><Relationship Id="rId15" Type="http://schemas.openxmlformats.org/officeDocument/2006/relationships/hyperlink" Target="https://podminky.urs.cz/item/CS_URS_2024_02/339921132" TargetMode="External" /><Relationship Id="rId16" Type="http://schemas.openxmlformats.org/officeDocument/2006/relationships/hyperlink" Target="https://podminky.urs.cz/item/CS_URS_2024_02/564871011" TargetMode="External" /><Relationship Id="rId17" Type="http://schemas.openxmlformats.org/officeDocument/2006/relationships/hyperlink" Target="https://podminky.urs.cz/item/CS_URS_2024_02/564962111" TargetMode="External" /><Relationship Id="rId18" Type="http://schemas.openxmlformats.org/officeDocument/2006/relationships/hyperlink" Target="https://podminky.urs.cz/item/CS_URS_2024_02/565145101" TargetMode="External" /><Relationship Id="rId19" Type="http://schemas.openxmlformats.org/officeDocument/2006/relationships/hyperlink" Target="https://podminky.urs.cz/item/CS_URS_2024_02/573191111" TargetMode="External" /><Relationship Id="rId20" Type="http://schemas.openxmlformats.org/officeDocument/2006/relationships/hyperlink" Target="https://podminky.urs.cz/item/CS_URS_2024_02/573231108" TargetMode="External" /><Relationship Id="rId21" Type="http://schemas.openxmlformats.org/officeDocument/2006/relationships/hyperlink" Target="https://podminky.urs.cz/item/CS_URS_2024_02/577134211" TargetMode="External" /><Relationship Id="rId22" Type="http://schemas.openxmlformats.org/officeDocument/2006/relationships/hyperlink" Target="https://podminky.urs.cz/item/CS_URS_2024_02/596212211" TargetMode="External" /><Relationship Id="rId23" Type="http://schemas.openxmlformats.org/officeDocument/2006/relationships/hyperlink" Target="https://podminky.urs.cz/item/CS_URS_2024_02/596212214" TargetMode="External" /><Relationship Id="rId24" Type="http://schemas.openxmlformats.org/officeDocument/2006/relationships/hyperlink" Target="https://podminky.urs.cz/item/CS_URS_2024_02/912113111" TargetMode="External" /><Relationship Id="rId25" Type="http://schemas.openxmlformats.org/officeDocument/2006/relationships/hyperlink" Target="https://podminky.urs.cz/item/CS_URS_2024_02/912113112" TargetMode="External" /><Relationship Id="rId26" Type="http://schemas.openxmlformats.org/officeDocument/2006/relationships/hyperlink" Target="https://podminky.urs.cz/item/CS_URS_2024_02/915211115" TargetMode="External" /><Relationship Id="rId27" Type="http://schemas.openxmlformats.org/officeDocument/2006/relationships/hyperlink" Target="https://podminky.urs.cz/item/CS_URS_2024_02/916131213" TargetMode="External" /><Relationship Id="rId28" Type="http://schemas.openxmlformats.org/officeDocument/2006/relationships/hyperlink" Target="https://podminky.urs.cz/item/CS_URS_2024_02/916231213" TargetMode="External" /><Relationship Id="rId29" Type="http://schemas.openxmlformats.org/officeDocument/2006/relationships/hyperlink" Target="https://podminky.urs.cz/item/CS_URS_2024_02/919732211" TargetMode="External" /><Relationship Id="rId30" Type="http://schemas.openxmlformats.org/officeDocument/2006/relationships/hyperlink" Target="https://podminky.urs.cz/item/CS_URS_2024_02/919735111" TargetMode="External" /><Relationship Id="rId31" Type="http://schemas.openxmlformats.org/officeDocument/2006/relationships/hyperlink" Target="https://podminky.urs.cz/item/CS_URS_2024_02/938909331" TargetMode="External" /><Relationship Id="rId32" Type="http://schemas.openxmlformats.org/officeDocument/2006/relationships/hyperlink" Target="https://podminky.urs.cz/item/CS_URS_2024_02/979054451" TargetMode="External" /><Relationship Id="rId33" Type="http://schemas.openxmlformats.org/officeDocument/2006/relationships/hyperlink" Target="https://podminky.urs.cz/item/CS_URS_2024_02/997221571" TargetMode="External" /><Relationship Id="rId34" Type="http://schemas.openxmlformats.org/officeDocument/2006/relationships/hyperlink" Target="https://podminky.urs.cz/item/CS_URS_2024_02/997221579" TargetMode="External" /><Relationship Id="rId35" Type="http://schemas.openxmlformats.org/officeDocument/2006/relationships/hyperlink" Target="https://podminky.urs.cz/item/CS_URS_2024_02/997221861" TargetMode="External" /><Relationship Id="rId36" Type="http://schemas.openxmlformats.org/officeDocument/2006/relationships/hyperlink" Target="https://podminky.urs.cz/item/CS_URS_2024_02/997221873" TargetMode="External" /><Relationship Id="rId37" Type="http://schemas.openxmlformats.org/officeDocument/2006/relationships/hyperlink" Target="https://podminky.urs.cz/item/CS_URS_2024_02/997221875" TargetMode="External" /><Relationship Id="rId38" Type="http://schemas.openxmlformats.org/officeDocument/2006/relationships/hyperlink" Target="https://podminky.urs.cz/item/CS_URS_2024_02/998223011" TargetMode="External" /><Relationship Id="rId39" Type="http://schemas.openxmlformats.org/officeDocument/2006/relationships/hyperlink" Target="https://podminky.urs.cz/item/CS_URS_2024_02/711161273" TargetMode="External" /><Relationship Id="rId40" Type="http://schemas.openxmlformats.org/officeDocument/2006/relationships/hyperlink" Target="https://podminky.urs.cz/item/CS_URS_2024_02/998711101" TargetMode="External" /><Relationship Id="rId4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2203000" TargetMode="External" /><Relationship Id="rId2" Type="http://schemas.openxmlformats.org/officeDocument/2006/relationships/hyperlink" Target="https://podminky.urs.cz/item/CS_URS_2024_02/012303000" TargetMode="External" /><Relationship Id="rId3" Type="http://schemas.openxmlformats.org/officeDocument/2006/relationships/hyperlink" Target="https://podminky.urs.cz/item/CS_URS_2024_02/012344000" TargetMode="External" /><Relationship Id="rId4" Type="http://schemas.openxmlformats.org/officeDocument/2006/relationships/hyperlink" Target="https://podminky.urs.cz/item/CS_URS_2024_02/012414000" TargetMode="External" /><Relationship Id="rId5" Type="http://schemas.openxmlformats.org/officeDocument/2006/relationships/hyperlink" Target="https://podminky.urs.cz/item/CS_URS_2024_02/012444000" TargetMode="External" /><Relationship Id="rId6" Type="http://schemas.openxmlformats.org/officeDocument/2006/relationships/hyperlink" Target="https://podminky.urs.cz/item/CS_URS_2024_02/013254000" TargetMode="External" /><Relationship Id="rId7" Type="http://schemas.openxmlformats.org/officeDocument/2006/relationships/hyperlink" Target="https://podminky.urs.cz/item/CS_URS_2024_02/013294000" TargetMode="External" /><Relationship Id="rId8" Type="http://schemas.openxmlformats.org/officeDocument/2006/relationships/hyperlink" Target="https://podminky.urs.cz/item/CS_URS_2024_02/030001000" TargetMode="External" /><Relationship Id="rId9" Type="http://schemas.openxmlformats.org/officeDocument/2006/relationships/hyperlink" Target="https://podminky.urs.cz/item/CS_URS_2024_02/040001000" TargetMode="External" /><Relationship Id="rId10" Type="http://schemas.openxmlformats.org/officeDocument/2006/relationships/hyperlink" Target="https://podminky.urs.cz/item/CS_URS_2024_02/043134000" TargetMode="External" /><Relationship Id="rId11" Type="http://schemas.openxmlformats.org/officeDocument/2006/relationships/hyperlink" Target="https://podminky.urs.cz/item/CS_URS_2024_02/075002000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33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2401803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Zhotovení zpevněných stanovišť kontejnerů na odpad - XI. Etapa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Jihlava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30. 7. 2024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Jihlava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Agroprojekt Jihlava, spol.s.r.o.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>Agroprojekt Jihlava, spol.s.r.o.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'2 - Lokalita Demlova'!J30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'2 - Lokalita Demlova'!P88</f>
        <v>0</v>
      </c>
      <c r="AV55" s="122">
        <f>'2 - Lokalita Demlova'!J33</f>
        <v>0</v>
      </c>
      <c r="AW55" s="122">
        <f>'2 - Lokalita Demlova'!J34</f>
        <v>0</v>
      </c>
      <c r="AX55" s="122">
        <f>'2 - Lokalita Demlova'!J35</f>
        <v>0</v>
      </c>
      <c r="AY55" s="122">
        <f>'2 - Lokalita Demlova'!J36</f>
        <v>0</v>
      </c>
      <c r="AZ55" s="122">
        <f>'2 - Lokalita Demlova'!F33</f>
        <v>0</v>
      </c>
      <c r="BA55" s="122">
        <f>'2 - Lokalita Demlova'!F34</f>
        <v>0</v>
      </c>
      <c r="BB55" s="122">
        <f>'2 - Lokalita Demlova'!F35</f>
        <v>0</v>
      </c>
      <c r="BC55" s="122">
        <f>'2 - Lokalita Demlova'!F36</f>
        <v>0</v>
      </c>
      <c r="BD55" s="124">
        <f>'2 - Lokalita Demlova'!F37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78</v>
      </c>
    </row>
    <row r="56" s="7" customFormat="1" ht="16.5" customHeight="1">
      <c r="A56" s="113" t="s">
        <v>77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'VON - Vedlejší a ostatní 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83</v>
      </c>
      <c r="AR56" s="120"/>
      <c r="AS56" s="126">
        <v>0</v>
      </c>
      <c r="AT56" s="127">
        <f>ROUND(SUM(AV56:AW56),2)</f>
        <v>0</v>
      </c>
      <c r="AU56" s="128">
        <f>'VON - Vedlejší a ostatní ...'!P85</f>
        <v>0</v>
      </c>
      <c r="AV56" s="127">
        <f>'VON - Vedlejší a ostatní ...'!J33</f>
        <v>0</v>
      </c>
      <c r="AW56" s="127">
        <f>'VON - Vedlejší a ostatní ...'!J34</f>
        <v>0</v>
      </c>
      <c r="AX56" s="127">
        <f>'VON - Vedlejší a ostatní ...'!J35</f>
        <v>0</v>
      </c>
      <c r="AY56" s="127">
        <f>'VON - Vedlejší a ostatní ...'!J36</f>
        <v>0</v>
      </c>
      <c r="AZ56" s="127">
        <f>'VON - Vedlejší a ostatní ...'!F33</f>
        <v>0</v>
      </c>
      <c r="BA56" s="127">
        <f>'VON - Vedlejší a ostatní ...'!F34</f>
        <v>0</v>
      </c>
      <c r="BB56" s="127">
        <f>'VON - Vedlejší a ostatní ...'!F35</f>
        <v>0</v>
      </c>
      <c r="BC56" s="127">
        <f>'VON - Vedlejší a ostatní ...'!F36</f>
        <v>0</v>
      </c>
      <c r="BD56" s="129">
        <f>'VON - Vedlejší a ostatní ...'!F37</f>
        <v>0</v>
      </c>
      <c r="BE56" s="7"/>
      <c r="BT56" s="125" t="s">
        <v>81</v>
      </c>
      <c r="BV56" s="125" t="s">
        <v>75</v>
      </c>
      <c r="BW56" s="125" t="s">
        <v>85</v>
      </c>
      <c r="BX56" s="125" t="s">
        <v>5</v>
      </c>
      <c r="CL56" s="125" t="s">
        <v>19</v>
      </c>
      <c r="CM56" s="125" t="s">
        <v>78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kprL+oW9JuG34lf1RWAfDAnzzyId4oFi3crY1blABtJDUrGFuZYwyJWwySTGzSoK2TJLKNEUa22ALNUNiWtQsQ==" hashValue="1DU+BTMUQuZ+ZMnxUP0eW2m+pgbViOPKO2jH2uhU6/hbMqN6ox38QXzbo7QdVdPBHiPVw3G/a68dtDZ4nMUrG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2 - Lokalita Demlova'!C2" display="/"/>
    <hyperlink ref="A5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78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Zhotovení zpevněných stanovišť kontejnerů na odpad - XI. Etapa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33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ROUND((SUM(BE88:BE246)),  2)</f>
        <v>0</v>
      </c>
      <c r="G33" s="40"/>
      <c r="H33" s="40"/>
      <c r="I33" s="150">
        <v>0.20999999999999999</v>
      </c>
      <c r="J33" s="149">
        <f>ROUND(((SUM(BE88:BE246))*I33),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ROUND((SUM(BF88:BF246)),  2)</f>
        <v>0</v>
      </c>
      <c r="G34" s="40"/>
      <c r="H34" s="40"/>
      <c r="I34" s="150">
        <v>0.12</v>
      </c>
      <c r="J34" s="149">
        <f>ROUND(((SUM(BF88:BF246))*I34),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ROUND((SUM(BG88:BG246)),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ROUND((SUM(BH88:BH246)),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ROUND((SUM(BI88:BI246)),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Zhotovení zpevněných stanovišť kontejnerů na odpad - XI. Etapa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2 - Lokalita Demlova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Jihlava</v>
      </c>
      <c r="G52" s="42"/>
      <c r="H52" s="42"/>
      <c r="I52" s="34" t="s">
        <v>23</v>
      </c>
      <c r="J52" s="74" t="str">
        <f>IF(J12="","",J12)</f>
        <v>30. 7. 2024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Statutární město Jihlava</v>
      </c>
      <c r="G54" s="42"/>
      <c r="H54" s="42"/>
      <c r="I54" s="34" t="s">
        <v>32</v>
      </c>
      <c r="J54" s="38" t="str">
        <f>E21</f>
        <v>Agroprojekt Jihlava, spol.s.r.o.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Agroprojekt Jihlava, spol.s.r.o.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90</v>
      </c>
      <c r="D57" s="164"/>
      <c r="E57" s="164"/>
      <c r="F57" s="164"/>
      <c r="G57" s="164"/>
      <c r="H57" s="164"/>
      <c r="I57" s="164"/>
      <c r="J57" s="165" t="s">
        <v>91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92</v>
      </c>
    </row>
    <row r="60" s="9" customFormat="1" ht="24.96" customHeight="1">
      <c r="A60" s="9"/>
      <c r="B60" s="167"/>
      <c r="C60" s="168"/>
      <c r="D60" s="169" t="s">
        <v>93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94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95</v>
      </c>
      <c r="E62" s="176"/>
      <c r="F62" s="176"/>
      <c r="G62" s="176"/>
      <c r="H62" s="176"/>
      <c r="I62" s="176"/>
      <c r="J62" s="177">
        <f>J141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96</v>
      </c>
      <c r="E63" s="176"/>
      <c r="F63" s="176"/>
      <c r="G63" s="176"/>
      <c r="H63" s="176"/>
      <c r="I63" s="176"/>
      <c r="J63" s="177">
        <f>J147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97</v>
      </c>
      <c r="E64" s="176"/>
      <c r="F64" s="176"/>
      <c r="G64" s="176"/>
      <c r="H64" s="176"/>
      <c r="I64" s="176"/>
      <c r="J64" s="177">
        <f>J178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98</v>
      </c>
      <c r="E65" s="176"/>
      <c r="F65" s="176"/>
      <c r="G65" s="176"/>
      <c r="H65" s="176"/>
      <c r="I65" s="176"/>
      <c r="J65" s="177">
        <f>J218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99</v>
      </c>
      <c r="E66" s="176"/>
      <c r="F66" s="176"/>
      <c r="G66" s="176"/>
      <c r="H66" s="176"/>
      <c r="I66" s="176"/>
      <c r="J66" s="177">
        <f>J235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7"/>
      <c r="C67" s="168"/>
      <c r="D67" s="169" t="s">
        <v>100</v>
      </c>
      <c r="E67" s="170"/>
      <c r="F67" s="170"/>
      <c r="G67" s="170"/>
      <c r="H67" s="170"/>
      <c r="I67" s="170"/>
      <c r="J67" s="171">
        <f>J238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3"/>
      <c r="C68" s="174"/>
      <c r="D68" s="175" t="s">
        <v>101</v>
      </c>
      <c r="E68" s="176"/>
      <c r="F68" s="176"/>
      <c r="G68" s="176"/>
      <c r="H68" s="176"/>
      <c r="I68" s="176"/>
      <c r="J68" s="177">
        <f>J239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102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2" t="str">
        <f>E7</f>
        <v>Zhotovení zpevněných stanovišť kontejnerů na odpad - XI. Etapa</v>
      </c>
      <c r="F78" s="34"/>
      <c r="G78" s="34"/>
      <c r="H78" s="34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87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2 - Lokalita Demlova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>Jihlava</v>
      </c>
      <c r="G82" s="42"/>
      <c r="H82" s="42"/>
      <c r="I82" s="34" t="s">
        <v>23</v>
      </c>
      <c r="J82" s="74" t="str">
        <f>IF(J12="","",J12)</f>
        <v>30. 7. 2024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5.65" customHeight="1">
      <c r="A84" s="40"/>
      <c r="B84" s="41"/>
      <c r="C84" s="34" t="s">
        <v>25</v>
      </c>
      <c r="D84" s="42"/>
      <c r="E84" s="42"/>
      <c r="F84" s="29" t="str">
        <f>E15</f>
        <v>Statutární město Jihlava</v>
      </c>
      <c r="G84" s="42"/>
      <c r="H84" s="42"/>
      <c r="I84" s="34" t="s">
        <v>32</v>
      </c>
      <c r="J84" s="38" t="str">
        <f>E21</f>
        <v>Agroprojekt Jihlava, spol.s.r.o.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4" t="s">
        <v>30</v>
      </c>
      <c r="D85" s="42"/>
      <c r="E85" s="42"/>
      <c r="F85" s="29" t="str">
        <f>IF(E18="","",E18)</f>
        <v>Vyplň údaj</v>
      </c>
      <c r="G85" s="42"/>
      <c r="H85" s="42"/>
      <c r="I85" s="34" t="s">
        <v>36</v>
      </c>
      <c r="J85" s="38" t="str">
        <f>E24</f>
        <v>Agroprojekt Jihlava, spol.s.r.o.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103</v>
      </c>
      <c r="D87" s="182" t="s">
        <v>58</v>
      </c>
      <c r="E87" s="182" t="s">
        <v>54</v>
      </c>
      <c r="F87" s="182" t="s">
        <v>55</v>
      </c>
      <c r="G87" s="182" t="s">
        <v>104</v>
      </c>
      <c r="H87" s="182" t="s">
        <v>105</v>
      </c>
      <c r="I87" s="182" t="s">
        <v>106</v>
      </c>
      <c r="J87" s="183" t="s">
        <v>91</v>
      </c>
      <c r="K87" s="184" t="s">
        <v>107</v>
      </c>
      <c r="L87" s="185"/>
      <c r="M87" s="94" t="s">
        <v>19</v>
      </c>
      <c r="N87" s="95" t="s">
        <v>43</v>
      </c>
      <c r="O87" s="95" t="s">
        <v>108</v>
      </c>
      <c r="P87" s="95" t="s">
        <v>109</v>
      </c>
      <c r="Q87" s="95" t="s">
        <v>110</v>
      </c>
      <c r="R87" s="95" t="s">
        <v>111</v>
      </c>
      <c r="S87" s="95" t="s">
        <v>112</v>
      </c>
      <c r="T87" s="96" t="s">
        <v>113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114</v>
      </c>
      <c r="D88" s="42"/>
      <c r="E88" s="42"/>
      <c r="F88" s="42"/>
      <c r="G88" s="42"/>
      <c r="H88" s="42"/>
      <c r="I88" s="42"/>
      <c r="J88" s="186">
        <f>BK88</f>
        <v>0</v>
      </c>
      <c r="K88" s="42"/>
      <c r="L88" s="46"/>
      <c r="M88" s="97"/>
      <c r="N88" s="187"/>
      <c r="O88" s="98"/>
      <c r="P88" s="188">
        <f>P89+P238</f>
        <v>0</v>
      </c>
      <c r="Q88" s="98"/>
      <c r="R88" s="188">
        <f>R89+R238</f>
        <v>55.390490199999995</v>
      </c>
      <c r="S88" s="98"/>
      <c r="T88" s="189">
        <f>T89+T238</f>
        <v>19.049600000000002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72</v>
      </c>
      <c r="AU88" s="19" t="s">
        <v>92</v>
      </c>
      <c r="BK88" s="190">
        <f>BK89+BK238</f>
        <v>0</v>
      </c>
    </row>
    <row r="89" s="12" customFormat="1" ht="25.92" customHeight="1">
      <c r="A89" s="12"/>
      <c r="B89" s="191"/>
      <c r="C89" s="192"/>
      <c r="D89" s="193" t="s">
        <v>72</v>
      </c>
      <c r="E89" s="194" t="s">
        <v>115</v>
      </c>
      <c r="F89" s="194" t="s">
        <v>116</v>
      </c>
      <c r="G89" s="192"/>
      <c r="H89" s="192"/>
      <c r="I89" s="195"/>
      <c r="J89" s="196">
        <f>BK89</f>
        <v>0</v>
      </c>
      <c r="K89" s="192"/>
      <c r="L89" s="197"/>
      <c r="M89" s="198"/>
      <c r="N89" s="199"/>
      <c r="O89" s="199"/>
      <c r="P89" s="200">
        <f>P90+P141+P147+P178+P218+P235</f>
        <v>0</v>
      </c>
      <c r="Q89" s="199"/>
      <c r="R89" s="200">
        <f>R90+R141+R147+R178+R218+R235</f>
        <v>55.387402199999997</v>
      </c>
      <c r="S89" s="199"/>
      <c r="T89" s="201">
        <f>T90+T141+T147+T178+T218+T235</f>
        <v>19.049600000000002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81</v>
      </c>
      <c r="AT89" s="203" t="s">
        <v>72</v>
      </c>
      <c r="AU89" s="203" t="s">
        <v>73</v>
      </c>
      <c r="AY89" s="202" t="s">
        <v>117</v>
      </c>
      <c r="BK89" s="204">
        <f>BK90+BK141+BK147+BK178+BK218+BK235</f>
        <v>0</v>
      </c>
    </row>
    <row r="90" s="12" customFormat="1" ht="22.8" customHeight="1">
      <c r="A90" s="12"/>
      <c r="B90" s="191"/>
      <c r="C90" s="192"/>
      <c r="D90" s="193" t="s">
        <v>72</v>
      </c>
      <c r="E90" s="205" t="s">
        <v>81</v>
      </c>
      <c r="F90" s="205" t="s">
        <v>118</v>
      </c>
      <c r="G90" s="192"/>
      <c r="H90" s="192"/>
      <c r="I90" s="195"/>
      <c r="J90" s="206">
        <f>BK90</f>
        <v>0</v>
      </c>
      <c r="K90" s="192"/>
      <c r="L90" s="197"/>
      <c r="M90" s="198"/>
      <c r="N90" s="199"/>
      <c r="O90" s="199"/>
      <c r="P90" s="200">
        <f>SUM(P91:P140)</f>
        <v>0</v>
      </c>
      <c r="Q90" s="199"/>
      <c r="R90" s="200">
        <f>SUM(R91:R140)</f>
        <v>0.00020000000000000001</v>
      </c>
      <c r="S90" s="199"/>
      <c r="T90" s="201">
        <f>SUM(T91:T140)</f>
        <v>19.049600000000002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81</v>
      </c>
      <c r="AT90" s="203" t="s">
        <v>72</v>
      </c>
      <c r="AU90" s="203" t="s">
        <v>81</v>
      </c>
      <c r="AY90" s="202" t="s">
        <v>117</v>
      </c>
      <c r="BK90" s="204">
        <f>SUM(BK91:BK140)</f>
        <v>0</v>
      </c>
    </row>
    <row r="91" s="2" customFormat="1" ht="62.7" customHeight="1">
      <c r="A91" s="40"/>
      <c r="B91" s="41"/>
      <c r="C91" s="207" t="s">
        <v>81</v>
      </c>
      <c r="D91" s="207" t="s">
        <v>119</v>
      </c>
      <c r="E91" s="208" t="s">
        <v>120</v>
      </c>
      <c r="F91" s="209" t="s">
        <v>121</v>
      </c>
      <c r="G91" s="210" t="s">
        <v>122</v>
      </c>
      <c r="H91" s="211">
        <v>26.600000000000001</v>
      </c>
      <c r="I91" s="212"/>
      <c r="J91" s="213">
        <f>ROUND(I91*H91,2)</f>
        <v>0</v>
      </c>
      <c r="K91" s="214"/>
      <c r="L91" s="46"/>
      <c r="M91" s="215" t="s">
        <v>19</v>
      </c>
      <c r="N91" s="216" t="s">
        <v>44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0.26000000000000001</v>
      </c>
      <c r="T91" s="218">
        <f>S91*H91</f>
        <v>6.9160000000000004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123</v>
      </c>
      <c r="AT91" s="219" t="s">
        <v>119</v>
      </c>
      <c r="AU91" s="219" t="s">
        <v>78</v>
      </c>
      <c r="AY91" s="19" t="s">
        <v>117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81</v>
      </c>
      <c r="BK91" s="220">
        <f>ROUND(I91*H91,2)</f>
        <v>0</v>
      </c>
      <c r="BL91" s="19" t="s">
        <v>123</v>
      </c>
      <c r="BM91" s="219" t="s">
        <v>124</v>
      </c>
    </row>
    <row r="92" s="2" customFormat="1">
      <c r="A92" s="40"/>
      <c r="B92" s="41"/>
      <c r="C92" s="42"/>
      <c r="D92" s="221" t="s">
        <v>125</v>
      </c>
      <c r="E92" s="42"/>
      <c r="F92" s="222" t="s">
        <v>126</v>
      </c>
      <c r="G92" s="42"/>
      <c r="H92" s="42"/>
      <c r="I92" s="223"/>
      <c r="J92" s="42"/>
      <c r="K92" s="42"/>
      <c r="L92" s="46"/>
      <c r="M92" s="224"/>
      <c r="N92" s="22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125</v>
      </c>
      <c r="AU92" s="19" t="s">
        <v>78</v>
      </c>
    </row>
    <row r="93" s="13" customFormat="1">
      <c r="A93" s="13"/>
      <c r="B93" s="226"/>
      <c r="C93" s="227"/>
      <c r="D93" s="228" t="s">
        <v>127</v>
      </c>
      <c r="E93" s="229" t="s">
        <v>19</v>
      </c>
      <c r="F93" s="230" t="s">
        <v>128</v>
      </c>
      <c r="G93" s="227"/>
      <c r="H93" s="229" t="s">
        <v>19</v>
      </c>
      <c r="I93" s="231"/>
      <c r="J93" s="227"/>
      <c r="K93" s="227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127</v>
      </c>
      <c r="AU93" s="236" t="s">
        <v>78</v>
      </c>
      <c r="AV93" s="13" t="s">
        <v>81</v>
      </c>
      <c r="AW93" s="13" t="s">
        <v>35</v>
      </c>
      <c r="AX93" s="13" t="s">
        <v>73</v>
      </c>
      <c r="AY93" s="236" t="s">
        <v>117</v>
      </c>
    </row>
    <row r="94" s="14" customFormat="1">
      <c r="A94" s="14"/>
      <c r="B94" s="237"/>
      <c r="C94" s="238"/>
      <c r="D94" s="228" t="s">
        <v>127</v>
      </c>
      <c r="E94" s="239" t="s">
        <v>19</v>
      </c>
      <c r="F94" s="240" t="s">
        <v>129</v>
      </c>
      <c r="G94" s="238"/>
      <c r="H94" s="241">
        <v>6.5999999999999996</v>
      </c>
      <c r="I94" s="242"/>
      <c r="J94" s="238"/>
      <c r="K94" s="238"/>
      <c r="L94" s="243"/>
      <c r="M94" s="244"/>
      <c r="N94" s="245"/>
      <c r="O94" s="245"/>
      <c r="P94" s="245"/>
      <c r="Q94" s="245"/>
      <c r="R94" s="245"/>
      <c r="S94" s="245"/>
      <c r="T94" s="246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7" t="s">
        <v>127</v>
      </c>
      <c r="AU94" s="247" t="s">
        <v>78</v>
      </c>
      <c r="AV94" s="14" t="s">
        <v>78</v>
      </c>
      <c r="AW94" s="14" t="s">
        <v>35</v>
      </c>
      <c r="AX94" s="14" t="s">
        <v>73</v>
      </c>
      <c r="AY94" s="247" t="s">
        <v>117</v>
      </c>
    </row>
    <row r="95" s="13" customFormat="1">
      <c r="A95" s="13"/>
      <c r="B95" s="226"/>
      <c r="C95" s="227"/>
      <c r="D95" s="228" t="s">
        <v>127</v>
      </c>
      <c r="E95" s="229" t="s">
        <v>19</v>
      </c>
      <c r="F95" s="230" t="s">
        <v>130</v>
      </c>
      <c r="G95" s="227"/>
      <c r="H95" s="229" t="s">
        <v>19</v>
      </c>
      <c r="I95" s="231"/>
      <c r="J95" s="227"/>
      <c r="K95" s="227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127</v>
      </c>
      <c r="AU95" s="236" t="s">
        <v>78</v>
      </c>
      <c r="AV95" s="13" t="s">
        <v>81</v>
      </c>
      <c r="AW95" s="13" t="s">
        <v>35</v>
      </c>
      <c r="AX95" s="13" t="s">
        <v>73</v>
      </c>
      <c r="AY95" s="236" t="s">
        <v>117</v>
      </c>
    </row>
    <row r="96" s="14" customFormat="1">
      <c r="A96" s="14"/>
      <c r="B96" s="237"/>
      <c r="C96" s="238"/>
      <c r="D96" s="228" t="s">
        <v>127</v>
      </c>
      <c r="E96" s="239" t="s">
        <v>19</v>
      </c>
      <c r="F96" s="240" t="s">
        <v>131</v>
      </c>
      <c r="G96" s="238"/>
      <c r="H96" s="241">
        <v>20</v>
      </c>
      <c r="I96" s="242"/>
      <c r="J96" s="238"/>
      <c r="K96" s="238"/>
      <c r="L96" s="243"/>
      <c r="M96" s="244"/>
      <c r="N96" s="245"/>
      <c r="O96" s="245"/>
      <c r="P96" s="245"/>
      <c r="Q96" s="245"/>
      <c r="R96" s="245"/>
      <c r="S96" s="245"/>
      <c r="T96" s="24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7" t="s">
        <v>127</v>
      </c>
      <c r="AU96" s="247" t="s">
        <v>78</v>
      </c>
      <c r="AV96" s="14" t="s">
        <v>78</v>
      </c>
      <c r="AW96" s="14" t="s">
        <v>35</v>
      </c>
      <c r="AX96" s="14" t="s">
        <v>73</v>
      </c>
      <c r="AY96" s="247" t="s">
        <v>117</v>
      </c>
    </row>
    <row r="97" s="15" customFormat="1">
      <c r="A97" s="15"/>
      <c r="B97" s="248"/>
      <c r="C97" s="249"/>
      <c r="D97" s="228" t="s">
        <v>127</v>
      </c>
      <c r="E97" s="250" t="s">
        <v>19</v>
      </c>
      <c r="F97" s="251" t="s">
        <v>132</v>
      </c>
      <c r="G97" s="249"/>
      <c r="H97" s="252">
        <v>26.600000000000001</v>
      </c>
      <c r="I97" s="253"/>
      <c r="J97" s="249"/>
      <c r="K97" s="249"/>
      <c r="L97" s="254"/>
      <c r="M97" s="255"/>
      <c r="N97" s="256"/>
      <c r="O97" s="256"/>
      <c r="P97" s="256"/>
      <c r="Q97" s="256"/>
      <c r="R97" s="256"/>
      <c r="S97" s="256"/>
      <c r="T97" s="257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8" t="s">
        <v>127</v>
      </c>
      <c r="AU97" s="258" t="s">
        <v>78</v>
      </c>
      <c r="AV97" s="15" t="s">
        <v>123</v>
      </c>
      <c r="AW97" s="15" t="s">
        <v>35</v>
      </c>
      <c r="AX97" s="15" t="s">
        <v>81</v>
      </c>
      <c r="AY97" s="258" t="s">
        <v>117</v>
      </c>
    </row>
    <row r="98" s="2" customFormat="1" ht="55.5" customHeight="1">
      <c r="A98" s="40"/>
      <c r="B98" s="41"/>
      <c r="C98" s="207" t="s">
        <v>78</v>
      </c>
      <c r="D98" s="207" t="s">
        <v>119</v>
      </c>
      <c r="E98" s="208" t="s">
        <v>133</v>
      </c>
      <c r="F98" s="209" t="s">
        <v>134</v>
      </c>
      <c r="G98" s="210" t="s">
        <v>122</v>
      </c>
      <c r="H98" s="211">
        <v>32.240000000000002</v>
      </c>
      <c r="I98" s="212"/>
      <c r="J98" s="213">
        <f>ROUND(I98*H98,2)</f>
        <v>0</v>
      </c>
      <c r="K98" s="214"/>
      <c r="L98" s="46"/>
      <c r="M98" s="215" t="s">
        <v>19</v>
      </c>
      <c r="N98" s="216" t="s">
        <v>44</v>
      </c>
      <c r="O98" s="86"/>
      <c r="P98" s="217">
        <f>O98*H98</f>
        <v>0</v>
      </c>
      <c r="Q98" s="217">
        <v>0</v>
      </c>
      <c r="R98" s="217">
        <f>Q98*H98</f>
        <v>0</v>
      </c>
      <c r="S98" s="217">
        <v>0.28999999999999998</v>
      </c>
      <c r="T98" s="218">
        <f>S98*H98</f>
        <v>9.3496000000000006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9" t="s">
        <v>123</v>
      </c>
      <c r="AT98" s="219" t="s">
        <v>119</v>
      </c>
      <c r="AU98" s="219" t="s">
        <v>78</v>
      </c>
      <c r="AY98" s="19" t="s">
        <v>117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9" t="s">
        <v>81</v>
      </c>
      <c r="BK98" s="220">
        <f>ROUND(I98*H98,2)</f>
        <v>0</v>
      </c>
      <c r="BL98" s="19" t="s">
        <v>123</v>
      </c>
      <c r="BM98" s="219" t="s">
        <v>135</v>
      </c>
    </row>
    <row r="99" s="2" customFormat="1">
      <c r="A99" s="40"/>
      <c r="B99" s="41"/>
      <c r="C99" s="42"/>
      <c r="D99" s="221" t="s">
        <v>125</v>
      </c>
      <c r="E99" s="42"/>
      <c r="F99" s="222" t="s">
        <v>136</v>
      </c>
      <c r="G99" s="42"/>
      <c r="H99" s="42"/>
      <c r="I99" s="223"/>
      <c r="J99" s="42"/>
      <c r="K99" s="42"/>
      <c r="L99" s="46"/>
      <c r="M99" s="224"/>
      <c r="N99" s="225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125</v>
      </c>
      <c r="AU99" s="19" t="s">
        <v>78</v>
      </c>
    </row>
    <row r="100" s="14" customFormat="1">
      <c r="A100" s="14"/>
      <c r="B100" s="237"/>
      <c r="C100" s="238"/>
      <c r="D100" s="228" t="s">
        <v>127</v>
      </c>
      <c r="E100" s="239" t="s">
        <v>19</v>
      </c>
      <c r="F100" s="240" t="s">
        <v>137</v>
      </c>
      <c r="G100" s="238"/>
      <c r="H100" s="241">
        <v>3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7" t="s">
        <v>127</v>
      </c>
      <c r="AU100" s="247" t="s">
        <v>78</v>
      </c>
      <c r="AV100" s="14" t="s">
        <v>78</v>
      </c>
      <c r="AW100" s="14" t="s">
        <v>35</v>
      </c>
      <c r="AX100" s="14" t="s">
        <v>73</v>
      </c>
      <c r="AY100" s="247" t="s">
        <v>117</v>
      </c>
    </row>
    <row r="101" s="14" customFormat="1">
      <c r="A101" s="14"/>
      <c r="B101" s="237"/>
      <c r="C101" s="238"/>
      <c r="D101" s="228" t="s">
        <v>127</v>
      </c>
      <c r="E101" s="239" t="s">
        <v>19</v>
      </c>
      <c r="F101" s="240" t="s">
        <v>138</v>
      </c>
      <c r="G101" s="238"/>
      <c r="H101" s="241">
        <v>9.2400000000000002</v>
      </c>
      <c r="I101" s="242"/>
      <c r="J101" s="238"/>
      <c r="K101" s="238"/>
      <c r="L101" s="243"/>
      <c r="M101" s="244"/>
      <c r="N101" s="245"/>
      <c r="O101" s="245"/>
      <c r="P101" s="245"/>
      <c r="Q101" s="245"/>
      <c r="R101" s="245"/>
      <c r="S101" s="245"/>
      <c r="T101" s="24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7" t="s">
        <v>127</v>
      </c>
      <c r="AU101" s="247" t="s">
        <v>78</v>
      </c>
      <c r="AV101" s="14" t="s">
        <v>78</v>
      </c>
      <c r="AW101" s="14" t="s">
        <v>35</v>
      </c>
      <c r="AX101" s="14" t="s">
        <v>73</v>
      </c>
      <c r="AY101" s="247" t="s">
        <v>117</v>
      </c>
    </row>
    <row r="102" s="14" customFormat="1">
      <c r="A102" s="14"/>
      <c r="B102" s="237"/>
      <c r="C102" s="238"/>
      <c r="D102" s="228" t="s">
        <v>127</v>
      </c>
      <c r="E102" s="239" t="s">
        <v>19</v>
      </c>
      <c r="F102" s="240" t="s">
        <v>139</v>
      </c>
      <c r="G102" s="238"/>
      <c r="H102" s="241">
        <v>20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7" t="s">
        <v>127</v>
      </c>
      <c r="AU102" s="247" t="s">
        <v>78</v>
      </c>
      <c r="AV102" s="14" t="s">
        <v>78</v>
      </c>
      <c r="AW102" s="14" t="s">
        <v>35</v>
      </c>
      <c r="AX102" s="14" t="s">
        <v>73</v>
      </c>
      <c r="AY102" s="247" t="s">
        <v>117</v>
      </c>
    </row>
    <row r="103" s="15" customFormat="1">
      <c r="A103" s="15"/>
      <c r="B103" s="248"/>
      <c r="C103" s="249"/>
      <c r="D103" s="228" t="s">
        <v>127</v>
      </c>
      <c r="E103" s="250" t="s">
        <v>19</v>
      </c>
      <c r="F103" s="251" t="s">
        <v>132</v>
      </c>
      <c r="G103" s="249"/>
      <c r="H103" s="252">
        <v>32.240000000000002</v>
      </c>
      <c r="I103" s="253"/>
      <c r="J103" s="249"/>
      <c r="K103" s="249"/>
      <c r="L103" s="254"/>
      <c r="M103" s="255"/>
      <c r="N103" s="256"/>
      <c r="O103" s="256"/>
      <c r="P103" s="256"/>
      <c r="Q103" s="256"/>
      <c r="R103" s="256"/>
      <c r="S103" s="256"/>
      <c r="T103" s="257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8" t="s">
        <v>127</v>
      </c>
      <c r="AU103" s="258" t="s">
        <v>78</v>
      </c>
      <c r="AV103" s="15" t="s">
        <v>123</v>
      </c>
      <c r="AW103" s="15" t="s">
        <v>35</v>
      </c>
      <c r="AX103" s="15" t="s">
        <v>81</v>
      </c>
      <c r="AY103" s="258" t="s">
        <v>117</v>
      </c>
    </row>
    <row r="104" s="2" customFormat="1" ht="55.5" customHeight="1">
      <c r="A104" s="40"/>
      <c r="B104" s="41"/>
      <c r="C104" s="207" t="s">
        <v>140</v>
      </c>
      <c r="D104" s="207" t="s">
        <v>119</v>
      </c>
      <c r="E104" s="208" t="s">
        <v>141</v>
      </c>
      <c r="F104" s="209" t="s">
        <v>142</v>
      </c>
      <c r="G104" s="210" t="s">
        <v>122</v>
      </c>
      <c r="H104" s="211">
        <v>3</v>
      </c>
      <c r="I104" s="212"/>
      <c r="J104" s="213">
        <f>ROUND(I104*H104,2)</f>
        <v>0</v>
      </c>
      <c r="K104" s="214"/>
      <c r="L104" s="46"/>
      <c r="M104" s="215" t="s">
        <v>19</v>
      </c>
      <c r="N104" s="216" t="s">
        <v>44</v>
      </c>
      <c r="O104" s="86"/>
      <c r="P104" s="217">
        <f>O104*H104</f>
        <v>0</v>
      </c>
      <c r="Q104" s="217">
        <v>0</v>
      </c>
      <c r="R104" s="217">
        <f>Q104*H104</f>
        <v>0</v>
      </c>
      <c r="S104" s="217">
        <v>0.098000000000000004</v>
      </c>
      <c r="T104" s="218">
        <f>S104*H104</f>
        <v>0.29400000000000004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123</v>
      </c>
      <c r="AT104" s="219" t="s">
        <v>119</v>
      </c>
      <c r="AU104" s="219" t="s">
        <v>78</v>
      </c>
      <c r="AY104" s="19" t="s">
        <v>117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9" t="s">
        <v>81</v>
      </c>
      <c r="BK104" s="220">
        <f>ROUND(I104*H104,2)</f>
        <v>0</v>
      </c>
      <c r="BL104" s="19" t="s">
        <v>123</v>
      </c>
      <c r="BM104" s="219" t="s">
        <v>143</v>
      </c>
    </row>
    <row r="105" s="2" customFormat="1">
      <c r="A105" s="40"/>
      <c r="B105" s="41"/>
      <c r="C105" s="42"/>
      <c r="D105" s="221" t="s">
        <v>125</v>
      </c>
      <c r="E105" s="42"/>
      <c r="F105" s="222" t="s">
        <v>144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125</v>
      </c>
      <c r="AU105" s="19" t="s">
        <v>78</v>
      </c>
    </row>
    <row r="106" s="14" customFormat="1">
      <c r="A106" s="14"/>
      <c r="B106" s="237"/>
      <c r="C106" s="238"/>
      <c r="D106" s="228" t="s">
        <v>127</v>
      </c>
      <c r="E106" s="239" t="s">
        <v>19</v>
      </c>
      <c r="F106" s="240" t="s">
        <v>145</v>
      </c>
      <c r="G106" s="238"/>
      <c r="H106" s="241">
        <v>3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127</v>
      </c>
      <c r="AU106" s="247" t="s">
        <v>78</v>
      </c>
      <c r="AV106" s="14" t="s">
        <v>78</v>
      </c>
      <c r="AW106" s="14" t="s">
        <v>35</v>
      </c>
      <c r="AX106" s="14" t="s">
        <v>81</v>
      </c>
      <c r="AY106" s="247" t="s">
        <v>117</v>
      </c>
    </row>
    <row r="107" s="2" customFormat="1" ht="49.05" customHeight="1">
      <c r="A107" s="40"/>
      <c r="B107" s="41"/>
      <c r="C107" s="207" t="s">
        <v>123</v>
      </c>
      <c r="D107" s="207" t="s">
        <v>119</v>
      </c>
      <c r="E107" s="208" t="s">
        <v>146</v>
      </c>
      <c r="F107" s="209" t="s">
        <v>147</v>
      </c>
      <c r="G107" s="210" t="s">
        <v>148</v>
      </c>
      <c r="H107" s="211">
        <v>10</v>
      </c>
      <c r="I107" s="212"/>
      <c r="J107" s="213">
        <f>ROUND(I107*H107,2)</f>
        <v>0</v>
      </c>
      <c r="K107" s="214"/>
      <c r="L107" s="46"/>
      <c r="M107" s="215" t="s">
        <v>19</v>
      </c>
      <c r="N107" s="216" t="s">
        <v>44</v>
      </c>
      <c r="O107" s="86"/>
      <c r="P107" s="217">
        <f>O107*H107</f>
        <v>0</v>
      </c>
      <c r="Q107" s="217">
        <v>0</v>
      </c>
      <c r="R107" s="217">
        <f>Q107*H107</f>
        <v>0</v>
      </c>
      <c r="S107" s="217">
        <v>0.20499999999999999</v>
      </c>
      <c r="T107" s="218">
        <f>S107*H107</f>
        <v>2.0499999999999998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123</v>
      </c>
      <c r="AT107" s="219" t="s">
        <v>119</v>
      </c>
      <c r="AU107" s="219" t="s">
        <v>78</v>
      </c>
      <c r="AY107" s="19" t="s">
        <v>117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9" t="s">
        <v>81</v>
      </c>
      <c r="BK107" s="220">
        <f>ROUND(I107*H107,2)</f>
        <v>0</v>
      </c>
      <c r="BL107" s="19" t="s">
        <v>123</v>
      </c>
      <c r="BM107" s="219" t="s">
        <v>149</v>
      </c>
    </row>
    <row r="108" s="2" customFormat="1">
      <c r="A108" s="40"/>
      <c r="B108" s="41"/>
      <c r="C108" s="42"/>
      <c r="D108" s="221" t="s">
        <v>125</v>
      </c>
      <c r="E108" s="42"/>
      <c r="F108" s="222" t="s">
        <v>150</v>
      </c>
      <c r="G108" s="42"/>
      <c r="H108" s="42"/>
      <c r="I108" s="223"/>
      <c r="J108" s="42"/>
      <c r="K108" s="42"/>
      <c r="L108" s="46"/>
      <c r="M108" s="224"/>
      <c r="N108" s="22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125</v>
      </c>
      <c r="AU108" s="19" t="s">
        <v>78</v>
      </c>
    </row>
    <row r="109" s="14" customFormat="1">
      <c r="A109" s="14"/>
      <c r="B109" s="237"/>
      <c r="C109" s="238"/>
      <c r="D109" s="228" t="s">
        <v>127</v>
      </c>
      <c r="E109" s="239" t="s">
        <v>19</v>
      </c>
      <c r="F109" s="240" t="s">
        <v>151</v>
      </c>
      <c r="G109" s="238"/>
      <c r="H109" s="241">
        <v>10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7" t="s">
        <v>127</v>
      </c>
      <c r="AU109" s="247" t="s">
        <v>78</v>
      </c>
      <c r="AV109" s="14" t="s">
        <v>78</v>
      </c>
      <c r="AW109" s="14" t="s">
        <v>35</v>
      </c>
      <c r="AX109" s="14" t="s">
        <v>81</v>
      </c>
      <c r="AY109" s="247" t="s">
        <v>117</v>
      </c>
    </row>
    <row r="110" s="2" customFormat="1" ht="37.8" customHeight="1">
      <c r="A110" s="40"/>
      <c r="B110" s="41"/>
      <c r="C110" s="207" t="s">
        <v>152</v>
      </c>
      <c r="D110" s="207" t="s">
        <v>119</v>
      </c>
      <c r="E110" s="208" t="s">
        <v>153</v>
      </c>
      <c r="F110" s="209" t="s">
        <v>154</v>
      </c>
      <c r="G110" s="210" t="s">
        <v>148</v>
      </c>
      <c r="H110" s="211">
        <v>11</v>
      </c>
      <c r="I110" s="212"/>
      <c r="J110" s="213">
        <f>ROUND(I110*H110,2)</f>
        <v>0</v>
      </c>
      <c r="K110" s="214"/>
      <c r="L110" s="46"/>
      <c r="M110" s="215" t="s">
        <v>19</v>
      </c>
      <c r="N110" s="216" t="s">
        <v>44</v>
      </c>
      <c r="O110" s="86"/>
      <c r="P110" s="217">
        <f>O110*H110</f>
        <v>0</v>
      </c>
      <c r="Q110" s="217">
        <v>0</v>
      </c>
      <c r="R110" s="217">
        <f>Q110*H110</f>
        <v>0</v>
      </c>
      <c r="S110" s="217">
        <v>0.040000000000000001</v>
      </c>
      <c r="T110" s="218">
        <f>S110*H110</f>
        <v>0.44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9" t="s">
        <v>123</v>
      </c>
      <c r="AT110" s="219" t="s">
        <v>119</v>
      </c>
      <c r="AU110" s="219" t="s">
        <v>78</v>
      </c>
      <c r="AY110" s="19" t="s">
        <v>117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9" t="s">
        <v>81</v>
      </c>
      <c r="BK110" s="220">
        <f>ROUND(I110*H110,2)</f>
        <v>0</v>
      </c>
      <c r="BL110" s="19" t="s">
        <v>123</v>
      </c>
      <c r="BM110" s="219" t="s">
        <v>155</v>
      </c>
    </row>
    <row r="111" s="2" customFormat="1">
      <c r="A111" s="40"/>
      <c r="B111" s="41"/>
      <c r="C111" s="42"/>
      <c r="D111" s="221" t="s">
        <v>125</v>
      </c>
      <c r="E111" s="42"/>
      <c r="F111" s="222" t="s">
        <v>156</v>
      </c>
      <c r="G111" s="42"/>
      <c r="H111" s="42"/>
      <c r="I111" s="223"/>
      <c r="J111" s="42"/>
      <c r="K111" s="42"/>
      <c r="L111" s="46"/>
      <c r="M111" s="224"/>
      <c r="N111" s="225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125</v>
      </c>
      <c r="AU111" s="19" t="s">
        <v>78</v>
      </c>
    </row>
    <row r="112" s="14" customFormat="1">
      <c r="A112" s="14"/>
      <c r="B112" s="237"/>
      <c r="C112" s="238"/>
      <c r="D112" s="228" t="s">
        <v>127</v>
      </c>
      <c r="E112" s="239" t="s">
        <v>19</v>
      </c>
      <c r="F112" s="240" t="s">
        <v>157</v>
      </c>
      <c r="G112" s="238"/>
      <c r="H112" s="241">
        <v>11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127</v>
      </c>
      <c r="AU112" s="247" t="s">
        <v>78</v>
      </c>
      <c r="AV112" s="14" t="s">
        <v>78</v>
      </c>
      <c r="AW112" s="14" t="s">
        <v>35</v>
      </c>
      <c r="AX112" s="14" t="s">
        <v>81</v>
      </c>
      <c r="AY112" s="247" t="s">
        <v>117</v>
      </c>
    </row>
    <row r="113" s="2" customFormat="1" ht="33" customHeight="1">
      <c r="A113" s="40"/>
      <c r="B113" s="41"/>
      <c r="C113" s="207" t="s">
        <v>158</v>
      </c>
      <c r="D113" s="207" t="s">
        <v>119</v>
      </c>
      <c r="E113" s="208" t="s">
        <v>159</v>
      </c>
      <c r="F113" s="209" t="s">
        <v>160</v>
      </c>
      <c r="G113" s="210" t="s">
        <v>161</v>
      </c>
      <c r="H113" s="211">
        <v>23.699999999999999</v>
      </c>
      <c r="I113" s="212"/>
      <c r="J113" s="213">
        <f>ROUND(I113*H113,2)</f>
        <v>0</v>
      </c>
      <c r="K113" s="214"/>
      <c r="L113" s="46"/>
      <c r="M113" s="215" t="s">
        <v>19</v>
      </c>
      <c r="N113" s="216" t="s">
        <v>44</v>
      </c>
      <c r="O113" s="86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9" t="s">
        <v>123</v>
      </c>
      <c r="AT113" s="219" t="s">
        <v>119</v>
      </c>
      <c r="AU113" s="219" t="s">
        <v>78</v>
      </c>
      <c r="AY113" s="19" t="s">
        <v>117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19" t="s">
        <v>81</v>
      </c>
      <c r="BK113" s="220">
        <f>ROUND(I113*H113,2)</f>
        <v>0</v>
      </c>
      <c r="BL113" s="19" t="s">
        <v>123</v>
      </c>
      <c r="BM113" s="219" t="s">
        <v>162</v>
      </c>
    </row>
    <row r="114" s="2" customFormat="1">
      <c r="A114" s="40"/>
      <c r="B114" s="41"/>
      <c r="C114" s="42"/>
      <c r="D114" s="221" t="s">
        <v>125</v>
      </c>
      <c r="E114" s="42"/>
      <c r="F114" s="222" t="s">
        <v>163</v>
      </c>
      <c r="G114" s="42"/>
      <c r="H114" s="42"/>
      <c r="I114" s="223"/>
      <c r="J114" s="42"/>
      <c r="K114" s="42"/>
      <c r="L114" s="46"/>
      <c r="M114" s="224"/>
      <c r="N114" s="225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125</v>
      </c>
      <c r="AU114" s="19" t="s">
        <v>78</v>
      </c>
    </row>
    <row r="115" s="14" customFormat="1">
      <c r="A115" s="14"/>
      <c r="B115" s="237"/>
      <c r="C115" s="238"/>
      <c r="D115" s="228" t="s">
        <v>127</v>
      </c>
      <c r="E115" s="239" t="s">
        <v>19</v>
      </c>
      <c r="F115" s="240" t="s">
        <v>164</v>
      </c>
      <c r="G115" s="238"/>
      <c r="H115" s="241">
        <v>23.68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7" t="s">
        <v>127</v>
      </c>
      <c r="AU115" s="247" t="s">
        <v>78</v>
      </c>
      <c r="AV115" s="14" t="s">
        <v>78</v>
      </c>
      <c r="AW115" s="14" t="s">
        <v>35</v>
      </c>
      <c r="AX115" s="14" t="s">
        <v>73</v>
      </c>
      <c r="AY115" s="247" t="s">
        <v>117</v>
      </c>
    </row>
    <row r="116" s="14" customFormat="1">
      <c r="A116" s="14"/>
      <c r="B116" s="237"/>
      <c r="C116" s="238"/>
      <c r="D116" s="228" t="s">
        <v>127</v>
      </c>
      <c r="E116" s="239" t="s">
        <v>19</v>
      </c>
      <c r="F116" s="240" t="s">
        <v>165</v>
      </c>
      <c r="G116" s="238"/>
      <c r="H116" s="241">
        <v>23.699999999999999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7" t="s">
        <v>127</v>
      </c>
      <c r="AU116" s="247" t="s">
        <v>78</v>
      </c>
      <c r="AV116" s="14" t="s">
        <v>78</v>
      </c>
      <c r="AW116" s="14" t="s">
        <v>35</v>
      </c>
      <c r="AX116" s="14" t="s">
        <v>81</v>
      </c>
      <c r="AY116" s="247" t="s">
        <v>117</v>
      </c>
    </row>
    <row r="117" s="2" customFormat="1" ht="37.8" customHeight="1">
      <c r="A117" s="40"/>
      <c r="B117" s="41"/>
      <c r="C117" s="207" t="s">
        <v>166</v>
      </c>
      <c r="D117" s="207" t="s">
        <v>119</v>
      </c>
      <c r="E117" s="208" t="s">
        <v>167</v>
      </c>
      <c r="F117" s="209" t="s">
        <v>168</v>
      </c>
      <c r="G117" s="210" t="s">
        <v>161</v>
      </c>
      <c r="H117" s="211">
        <v>23.699999999999999</v>
      </c>
      <c r="I117" s="212"/>
      <c r="J117" s="213">
        <f>ROUND(I117*H117,2)</f>
        <v>0</v>
      </c>
      <c r="K117" s="214"/>
      <c r="L117" s="46"/>
      <c r="M117" s="215" t="s">
        <v>19</v>
      </c>
      <c r="N117" s="216" t="s">
        <v>44</v>
      </c>
      <c r="O117" s="86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9" t="s">
        <v>123</v>
      </c>
      <c r="AT117" s="219" t="s">
        <v>119</v>
      </c>
      <c r="AU117" s="219" t="s">
        <v>78</v>
      </c>
      <c r="AY117" s="19" t="s">
        <v>117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9" t="s">
        <v>81</v>
      </c>
      <c r="BK117" s="220">
        <f>ROUND(I117*H117,2)</f>
        <v>0</v>
      </c>
      <c r="BL117" s="19" t="s">
        <v>123</v>
      </c>
      <c r="BM117" s="219" t="s">
        <v>169</v>
      </c>
    </row>
    <row r="118" s="2" customFormat="1">
      <c r="A118" s="40"/>
      <c r="B118" s="41"/>
      <c r="C118" s="42"/>
      <c r="D118" s="221" t="s">
        <v>125</v>
      </c>
      <c r="E118" s="42"/>
      <c r="F118" s="222" t="s">
        <v>170</v>
      </c>
      <c r="G118" s="42"/>
      <c r="H118" s="42"/>
      <c r="I118" s="223"/>
      <c r="J118" s="42"/>
      <c r="K118" s="42"/>
      <c r="L118" s="46"/>
      <c r="M118" s="224"/>
      <c r="N118" s="225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125</v>
      </c>
      <c r="AU118" s="19" t="s">
        <v>78</v>
      </c>
    </row>
    <row r="119" s="2" customFormat="1" ht="62.7" customHeight="1">
      <c r="A119" s="40"/>
      <c r="B119" s="41"/>
      <c r="C119" s="207" t="s">
        <v>171</v>
      </c>
      <c r="D119" s="207" t="s">
        <v>119</v>
      </c>
      <c r="E119" s="208" t="s">
        <v>172</v>
      </c>
      <c r="F119" s="209" t="s">
        <v>173</v>
      </c>
      <c r="G119" s="210" t="s">
        <v>161</v>
      </c>
      <c r="H119" s="211">
        <v>20.699999999999999</v>
      </c>
      <c r="I119" s="212"/>
      <c r="J119" s="213">
        <f>ROUND(I119*H119,2)</f>
        <v>0</v>
      </c>
      <c r="K119" s="214"/>
      <c r="L119" s="46"/>
      <c r="M119" s="215" t="s">
        <v>19</v>
      </c>
      <c r="N119" s="216" t="s">
        <v>44</v>
      </c>
      <c r="O119" s="86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9" t="s">
        <v>123</v>
      </c>
      <c r="AT119" s="219" t="s">
        <v>119</v>
      </c>
      <c r="AU119" s="219" t="s">
        <v>78</v>
      </c>
      <c r="AY119" s="19" t="s">
        <v>117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9" t="s">
        <v>81</v>
      </c>
      <c r="BK119" s="220">
        <f>ROUND(I119*H119,2)</f>
        <v>0</v>
      </c>
      <c r="BL119" s="19" t="s">
        <v>123</v>
      </c>
      <c r="BM119" s="219" t="s">
        <v>174</v>
      </c>
    </row>
    <row r="120" s="2" customFormat="1">
      <c r="A120" s="40"/>
      <c r="B120" s="41"/>
      <c r="C120" s="42"/>
      <c r="D120" s="221" t="s">
        <v>125</v>
      </c>
      <c r="E120" s="42"/>
      <c r="F120" s="222" t="s">
        <v>175</v>
      </c>
      <c r="G120" s="42"/>
      <c r="H120" s="42"/>
      <c r="I120" s="223"/>
      <c r="J120" s="42"/>
      <c r="K120" s="42"/>
      <c r="L120" s="46"/>
      <c r="M120" s="224"/>
      <c r="N120" s="22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125</v>
      </c>
      <c r="AU120" s="19" t="s">
        <v>78</v>
      </c>
    </row>
    <row r="121" s="14" customFormat="1">
      <c r="A121" s="14"/>
      <c r="B121" s="237"/>
      <c r="C121" s="238"/>
      <c r="D121" s="228" t="s">
        <v>127</v>
      </c>
      <c r="E121" s="239" t="s">
        <v>19</v>
      </c>
      <c r="F121" s="240" t="s">
        <v>176</v>
      </c>
      <c r="G121" s="238"/>
      <c r="H121" s="241">
        <v>23.699999999999999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7" t="s">
        <v>127</v>
      </c>
      <c r="AU121" s="247" t="s">
        <v>78</v>
      </c>
      <c r="AV121" s="14" t="s">
        <v>78</v>
      </c>
      <c r="AW121" s="14" t="s">
        <v>35</v>
      </c>
      <c r="AX121" s="14" t="s">
        <v>73</v>
      </c>
      <c r="AY121" s="247" t="s">
        <v>117</v>
      </c>
    </row>
    <row r="122" s="14" customFormat="1">
      <c r="A122" s="14"/>
      <c r="B122" s="237"/>
      <c r="C122" s="238"/>
      <c r="D122" s="228" t="s">
        <v>127</v>
      </c>
      <c r="E122" s="239" t="s">
        <v>19</v>
      </c>
      <c r="F122" s="240" t="s">
        <v>177</v>
      </c>
      <c r="G122" s="238"/>
      <c r="H122" s="241">
        <v>-3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127</v>
      </c>
      <c r="AU122" s="247" t="s">
        <v>78</v>
      </c>
      <c r="AV122" s="14" t="s">
        <v>78</v>
      </c>
      <c r="AW122" s="14" t="s">
        <v>35</v>
      </c>
      <c r="AX122" s="14" t="s">
        <v>73</v>
      </c>
      <c r="AY122" s="247" t="s">
        <v>117</v>
      </c>
    </row>
    <row r="123" s="15" customFormat="1">
      <c r="A123" s="15"/>
      <c r="B123" s="248"/>
      <c r="C123" s="249"/>
      <c r="D123" s="228" t="s">
        <v>127</v>
      </c>
      <c r="E123" s="250" t="s">
        <v>19</v>
      </c>
      <c r="F123" s="251" t="s">
        <v>132</v>
      </c>
      <c r="G123" s="249"/>
      <c r="H123" s="252">
        <v>20.699999999999999</v>
      </c>
      <c r="I123" s="253"/>
      <c r="J123" s="249"/>
      <c r="K123" s="249"/>
      <c r="L123" s="254"/>
      <c r="M123" s="255"/>
      <c r="N123" s="256"/>
      <c r="O123" s="256"/>
      <c r="P123" s="256"/>
      <c r="Q123" s="256"/>
      <c r="R123" s="256"/>
      <c r="S123" s="256"/>
      <c r="T123" s="257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8" t="s">
        <v>127</v>
      </c>
      <c r="AU123" s="258" t="s">
        <v>78</v>
      </c>
      <c r="AV123" s="15" t="s">
        <v>123</v>
      </c>
      <c r="AW123" s="15" t="s">
        <v>35</v>
      </c>
      <c r="AX123" s="15" t="s">
        <v>81</v>
      </c>
      <c r="AY123" s="258" t="s">
        <v>117</v>
      </c>
    </row>
    <row r="124" s="2" customFormat="1" ht="44.25" customHeight="1">
      <c r="A124" s="40"/>
      <c r="B124" s="41"/>
      <c r="C124" s="207" t="s">
        <v>178</v>
      </c>
      <c r="D124" s="207" t="s">
        <v>119</v>
      </c>
      <c r="E124" s="208" t="s">
        <v>179</v>
      </c>
      <c r="F124" s="209" t="s">
        <v>180</v>
      </c>
      <c r="G124" s="210" t="s">
        <v>181</v>
      </c>
      <c r="H124" s="211">
        <v>37.259999999999998</v>
      </c>
      <c r="I124" s="212"/>
      <c r="J124" s="213">
        <f>ROUND(I124*H124,2)</f>
        <v>0</v>
      </c>
      <c r="K124" s="214"/>
      <c r="L124" s="46"/>
      <c r="M124" s="215" t="s">
        <v>19</v>
      </c>
      <c r="N124" s="216" t="s">
        <v>44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123</v>
      </c>
      <c r="AT124" s="219" t="s">
        <v>119</v>
      </c>
      <c r="AU124" s="219" t="s">
        <v>78</v>
      </c>
      <c r="AY124" s="19" t="s">
        <v>117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81</v>
      </c>
      <c r="BK124" s="220">
        <f>ROUND(I124*H124,2)</f>
        <v>0</v>
      </c>
      <c r="BL124" s="19" t="s">
        <v>123</v>
      </c>
      <c r="BM124" s="219" t="s">
        <v>182</v>
      </c>
    </row>
    <row r="125" s="2" customFormat="1">
      <c r="A125" s="40"/>
      <c r="B125" s="41"/>
      <c r="C125" s="42"/>
      <c r="D125" s="221" t="s">
        <v>125</v>
      </c>
      <c r="E125" s="42"/>
      <c r="F125" s="222" t="s">
        <v>183</v>
      </c>
      <c r="G125" s="42"/>
      <c r="H125" s="42"/>
      <c r="I125" s="223"/>
      <c r="J125" s="42"/>
      <c r="K125" s="42"/>
      <c r="L125" s="46"/>
      <c r="M125" s="224"/>
      <c r="N125" s="22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125</v>
      </c>
      <c r="AU125" s="19" t="s">
        <v>78</v>
      </c>
    </row>
    <row r="126" s="14" customFormat="1">
      <c r="A126" s="14"/>
      <c r="B126" s="237"/>
      <c r="C126" s="238"/>
      <c r="D126" s="228" t="s">
        <v>127</v>
      </c>
      <c r="E126" s="239" t="s">
        <v>19</v>
      </c>
      <c r="F126" s="240" t="s">
        <v>184</v>
      </c>
      <c r="G126" s="238"/>
      <c r="H126" s="241">
        <v>37.259999999999998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7" t="s">
        <v>127</v>
      </c>
      <c r="AU126" s="247" t="s">
        <v>78</v>
      </c>
      <c r="AV126" s="14" t="s">
        <v>78</v>
      </c>
      <c r="AW126" s="14" t="s">
        <v>35</v>
      </c>
      <c r="AX126" s="14" t="s">
        <v>81</v>
      </c>
      <c r="AY126" s="247" t="s">
        <v>117</v>
      </c>
    </row>
    <row r="127" s="2" customFormat="1" ht="37.8" customHeight="1">
      <c r="A127" s="40"/>
      <c r="B127" s="41"/>
      <c r="C127" s="207" t="s">
        <v>185</v>
      </c>
      <c r="D127" s="207" t="s">
        <v>119</v>
      </c>
      <c r="E127" s="208" t="s">
        <v>186</v>
      </c>
      <c r="F127" s="209" t="s">
        <v>187</v>
      </c>
      <c r="G127" s="210" t="s">
        <v>161</v>
      </c>
      <c r="H127" s="211">
        <v>20.699999999999999</v>
      </c>
      <c r="I127" s="212"/>
      <c r="J127" s="213">
        <f>ROUND(I127*H127,2)</f>
        <v>0</v>
      </c>
      <c r="K127" s="214"/>
      <c r="L127" s="46"/>
      <c r="M127" s="215" t="s">
        <v>19</v>
      </c>
      <c r="N127" s="216" t="s">
        <v>44</v>
      </c>
      <c r="O127" s="86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9" t="s">
        <v>123</v>
      </c>
      <c r="AT127" s="219" t="s">
        <v>119</v>
      </c>
      <c r="AU127" s="219" t="s">
        <v>78</v>
      </c>
      <c r="AY127" s="19" t="s">
        <v>117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9" t="s">
        <v>81</v>
      </c>
      <c r="BK127" s="220">
        <f>ROUND(I127*H127,2)</f>
        <v>0</v>
      </c>
      <c r="BL127" s="19" t="s">
        <v>123</v>
      </c>
      <c r="BM127" s="219" t="s">
        <v>188</v>
      </c>
    </row>
    <row r="128" s="2" customFormat="1">
      <c r="A128" s="40"/>
      <c r="B128" s="41"/>
      <c r="C128" s="42"/>
      <c r="D128" s="221" t="s">
        <v>125</v>
      </c>
      <c r="E128" s="42"/>
      <c r="F128" s="222" t="s">
        <v>189</v>
      </c>
      <c r="G128" s="42"/>
      <c r="H128" s="42"/>
      <c r="I128" s="223"/>
      <c r="J128" s="42"/>
      <c r="K128" s="42"/>
      <c r="L128" s="46"/>
      <c r="M128" s="224"/>
      <c r="N128" s="225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125</v>
      </c>
      <c r="AU128" s="19" t="s">
        <v>78</v>
      </c>
    </row>
    <row r="129" s="2" customFormat="1" ht="44.25" customHeight="1">
      <c r="A129" s="40"/>
      <c r="B129" s="41"/>
      <c r="C129" s="207" t="s">
        <v>157</v>
      </c>
      <c r="D129" s="207" t="s">
        <v>119</v>
      </c>
      <c r="E129" s="208" t="s">
        <v>190</v>
      </c>
      <c r="F129" s="209" t="s">
        <v>191</v>
      </c>
      <c r="G129" s="210" t="s">
        <v>161</v>
      </c>
      <c r="H129" s="211">
        <v>3</v>
      </c>
      <c r="I129" s="212"/>
      <c r="J129" s="213">
        <f>ROUND(I129*H129,2)</f>
        <v>0</v>
      </c>
      <c r="K129" s="214"/>
      <c r="L129" s="46"/>
      <c r="M129" s="215" t="s">
        <v>19</v>
      </c>
      <c r="N129" s="216" t="s">
        <v>44</v>
      </c>
      <c r="O129" s="86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9" t="s">
        <v>123</v>
      </c>
      <c r="AT129" s="219" t="s">
        <v>119</v>
      </c>
      <c r="AU129" s="219" t="s">
        <v>78</v>
      </c>
      <c r="AY129" s="19" t="s">
        <v>117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9" t="s">
        <v>81</v>
      </c>
      <c r="BK129" s="220">
        <f>ROUND(I129*H129,2)</f>
        <v>0</v>
      </c>
      <c r="BL129" s="19" t="s">
        <v>123</v>
      </c>
      <c r="BM129" s="219" t="s">
        <v>192</v>
      </c>
    </row>
    <row r="130" s="2" customFormat="1">
      <c r="A130" s="40"/>
      <c r="B130" s="41"/>
      <c r="C130" s="42"/>
      <c r="D130" s="221" t="s">
        <v>125</v>
      </c>
      <c r="E130" s="42"/>
      <c r="F130" s="222" t="s">
        <v>193</v>
      </c>
      <c r="G130" s="42"/>
      <c r="H130" s="42"/>
      <c r="I130" s="223"/>
      <c r="J130" s="42"/>
      <c r="K130" s="42"/>
      <c r="L130" s="46"/>
      <c r="M130" s="224"/>
      <c r="N130" s="225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125</v>
      </c>
      <c r="AU130" s="19" t="s">
        <v>78</v>
      </c>
    </row>
    <row r="131" s="13" customFormat="1">
      <c r="A131" s="13"/>
      <c r="B131" s="226"/>
      <c r="C131" s="227"/>
      <c r="D131" s="228" t="s">
        <v>127</v>
      </c>
      <c r="E131" s="229" t="s">
        <v>19</v>
      </c>
      <c r="F131" s="230" t="s">
        <v>194</v>
      </c>
      <c r="G131" s="227"/>
      <c r="H131" s="229" t="s">
        <v>19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127</v>
      </c>
      <c r="AU131" s="236" t="s">
        <v>78</v>
      </c>
      <c r="AV131" s="13" t="s">
        <v>81</v>
      </c>
      <c r="AW131" s="13" t="s">
        <v>35</v>
      </c>
      <c r="AX131" s="13" t="s">
        <v>73</v>
      </c>
      <c r="AY131" s="236" t="s">
        <v>117</v>
      </c>
    </row>
    <row r="132" s="14" customFormat="1">
      <c r="A132" s="14"/>
      <c r="B132" s="237"/>
      <c r="C132" s="238"/>
      <c r="D132" s="228" t="s">
        <v>127</v>
      </c>
      <c r="E132" s="239" t="s">
        <v>19</v>
      </c>
      <c r="F132" s="240" t="s">
        <v>195</v>
      </c>
      <c r="G132" s="238"/>
      <c r="H132" s="241">
        <v>3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127</v>
      </c>
      <c r="AU132" s="247" t="s">
        <v>78</v>
      </c>
      <c r="AV132" s="14" t="s">
        <v>78</v>
      </c>
      <c r="AW132" s="14" t="s">
        <v>35</v>
      </c>
      <c r="AX132" s="14" t="s">
        <v>81</v>
      </c>
      <c r="AY132" s="247" t="s">
        <v>117</v>
      </c>
    </row>
    <row r="133" s="2" customFormat="1" ht="55.5" customHeight="1">
      <c r="A133" s="40"/>
      <c r="B133" s="41"/>
      <c r="C133" s="207" t="s">
        <v>8</v>
      </c>
      <c r="D133" s="207" t="s">
        <v>119</v>
      </c>
      <c r="E133" s="208" t="s">
        <v>196</v>
      </c>
      <c r="F133" s="209" t="s">
        <v>197</v>
      </c>
      <c r="G133" s="210" t="s">
        <v>122</v>
      </c>
      <c r="H133" s="211">
        <v>10</v>
      </c>
      <c r="I133" s="212"/>
      <c r="J133" s="213">
        <f>ROUND(I133*H133,2)</f>
        <v>0</v>
      </c>
      <c r="K133" s="214"/>
      <c r="L133" s="46"/>
      <c r="M133" s="215" t="s">
        <v>19</v>
      </c>
      <c r="N133" s="216" t="s">
        <v>44</v>
      </c>
      <c r="O133" s="86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9" t="s">
        <v>123</v>
      </c>
      <c r="AT133" s="219" t="s">
        <v>119</v>
      </c>
      <c r="AU133" s="219" t="s">
        <v>78</v>
      </c>
      <c r="AY133" s="19" t="s">
        <v>117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9" t="s">
        <v>81</v>
      </c>
      <c r="BK133" s="220">
        <f>ROUND(I133*H133,2)</f>
        <v>0</v>
      </c>
      <c r="BL133" s="19" t="s">
        <v>123</v>
      </c>
      <c r="BM133" s="219" t="s">
        <v>198</v>
      </c>
    </row>
    <row r="134" s="2" customFormat="1">
      <c r="A134" s="40"/>
      <c r="B134" s="41"/>
      <c r="C134" s="42"/>
      <c r="D134" s="221" t="s">
        <v>125</v>
      </c>
      <c r="E134" s="42"/>
      <c r="F134" s="222" t="s">
        <v>199</v>
      </c>
      <c r="G134" s="42"/>
      <c r="H134" s="42"/>
      <c r="I134" s="223"/>
      <c r="J134" s="42"/>
      <c r="K134" s="42"/>
      <c r="L134" s="46"/>
      <c r="M134" s="224"/>
      <c r="N134" s="225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125</v>
      </c>
      <c r="AU134" s="19" t="s">
        <v>78</v>
      </c>
    </row>
    <row r="135" s="2" customFormat="1" ht="37.8" customHeight="1">
      <c r="A135" s="40"/>
      <c r="B135" s="41"/>
      <c r="C135" s="207" t="s">
        <v>200</v>
      </c>
      <c r="D135" s="207" t="s">
        <v>119</v>
      </c>
      <c r="E135" s="208" t="s">
        <v>201</v>
      </c>
      <c r="F135" s="209" t="s">
        <v>202</v>
      </c>
      <c r="G135" s="210" t="s">
        <v>122</v>
      </c>
      <c r="H135" s="211">
        <v>10</v>
      </c>
      <c r="I135" s="212"/>
      <c r="J135" s="213">
        <f>ROUND(I135*H135,2)</f>
        <v>0</v>
      </c>
      <c r="K135" s="214"/>
      <c r="L135" s="46"/>
      <c r="M135" s="215" t="s">
        <v>19</v>
      </c>
      <c r="N135" s="216" t="s">
        <v>44</v>
      </c>
      <c r="O135" s="86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9" t="s">
        <v>123</v>
      </c>
      <c r="AT135" s="219" t="s">
        <v>119</v>
      </c>
      <c r="AU135" s="219" t="s">
        <v>78</v>
      </c>
      <c r="AY135" s="19" t="s">
        <v>117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9" t="s">
        <v>81</v>
      </c>
      <c r="BK135" s="220">
        <f>ROUND(I135*H135,2)</f>
        <v>0</v>
      </c>
      <c r="BL135" s="19" t="s">
        <v>123</v>
      </c>
      <c r="BM135" s="219" t="s">
        <v>203</v>
      </c>
    </row>
    <row r="136" s="2" customFormat="1">
      <c r="A136" s="40"/>
      <c r="B136" s="41"/>
      <c r="C136" s="42"/>
      <c r="D136" s="221" t="s">
        <v>125</v>
      </c>
      <c r="E136" s="42"/>
      <c r="F136" s="222" t="s">
        <v>204</v>
      </c>
      <c r="G136" s="42"/>
      <c r="H136" s="42"/>
      <c r="I136" s="223"/>
      <c r="J136" s="42"/>
      <c r="K136" s="42"/>
      <c r="L136" s="46"/>
      <c r="M136" s="224"/>
      <c r="N136" s="225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125</v>
      </c>
      <c r="AU136" s="19" t="s">
        <v>78</v>
      </c>
    </row>
    <row r="137" s="2" customFormat="1" ht="37.8" customHeight="1">
      <c r="A137" s="40"/>
      <c r="B137" s="41"/>
      <c r="C137" s="207" t="s">
        <v>205</v>
      </c>
      <c r="D137" s="207" t="s">
        <v>119</v>
      </c>
      <c r="E137" s="208" t="s">
        <v>206</v>
      </c>
      <c r="F137" s="209" t="s">
        <v>207</v>
      </c>
      <c r="G137" s="210" t="s">
        <v>122</v>
      </c>
      <c r="H137" s="211">
        <v>10</v>
      </c>
      <c r="I137" s="212"/>
      <c r="J137" s="213">
        <f>ROUND(I137*H137,2)</f>
        <v>0</v>
      </c>
      <c r="K137" s="214"/>
      <c r="L137" s="46"/>
      <c r="M137" s="215" t="s">
        <v>19</v>
      </c>
      <c r="N137" s="216" t="s">
        <v>44</v>
      </c>
      <c r="O137" s="86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9" t="s">
        <v>123</v>
      </c>
      <c r="AT137" s="219" t="s">
        <v>119</v>
      </c>
      <c r="AU137" s="219" t="s">
        <v>78</v>
      </c>
      <c r="AY137" s="19" t="s">
        <v>117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9" t="s">
        <v>81</v>
      </c>
      <c r="BK137" s="220">
        <f>ROUND(I137*H137,2)</f>
        <v>0</v>
      </c>
      <c r="BL137" s="19" t="s">
        <v>123</v>
      </c>
      <c r="BM137" s="219" t="s">
        <v>208</v>
      </c>
    </row>
    <row r="138" s="2" customFormat="1">
      <c r="A138" s="40"/>
      <c r="B138" s="41"/>
      <c r="C138" s="42"/>
      <c r="D138" s="221" t="s">
        <v>125</v>
      </c>
      <c r="E138" s="42"/>
      <c r="F138" s="222" t="s">
        <v>209</v>
      </c>
      <c r="G138" s="42"/>
      <c r="H138" s="42"/>
      <c r="I138" s="223"/>
      <c r="J138" s="42"/>
      <c r="K138" s="42"/>
      <c r="L138" s="46"/>
      <c r="M138" s="224"/>
      <c r="N138" s="225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125</v>
      </c>
      <c r="AU138" s="19" t="s">
        <v>78</v>
      </c>
    </row>
    <row r="139" s="2" customFormat="1" ht="16.5" customHeight="1">
      <c r="A139" s="40"/>
      <c r="B139" s="41"/>
      <c r="C139" s="259" t="s">
        <v>210</v>
      </c>
      <c r="D139" s="259" t="s">
        <v>211</v>
      </c>
      <c r="E139" s="260" t="s">
        <v>212</v>
      </c>
      <c r="F139" s="261" t="s">
        <v>213</v>
      </c>
      <c r="G139" s="262" t="s">
        <v>214</v>
      </c>
      <c r="H139" s="263">
        <v>0.20000000000000001</v>
      </c>
      <c r="I139" s="264"/>
      <c r="J139" s="265">
        <f>ROUND(I139*H139,2)</f>
        <v>0</v>
      </c>
      <c r="K139" s="266"/>
      <c r="L139" s="267"/>
      <c r="M139" s="268" t="s">
        <v>19</v>
      </c>
      <c r="N139" s="269" t="s">
        <v>44</v>
      </c>
      <c r="O139" s="86"/>
      <c r="P139" s="217">
        <f>O139*H139</f>
        <v>0</v>
      </c>
      <c r="Q139" s="217">
        <v>0.001</v>
      </c>
      <c r="R139" s="217">
        <f>Q139*H139</f>
        <v>0.00020000000000000001</v>
      </c>
      <c r="S139" s="217">
        <v>0</v>
      </c>
      <c r="T139" s="21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9" t="s">
        <v>171</v>
      </c>
      <c r="AT139" s="219" t="s">
        <v>211</v>
      </c>
      <c r="AU139" s="219" t="s">
        <v>78</v>
      </c>
      <c r="AY139" s="19" t="s">
        <v>117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9" t="s">
        <v>81</v>
      </c>
      <c r="BK139" s="220">
        <f>ROUND(I139*H139,2)</f>
        <v>0</v>
      </c>
      <c r="BL139" s="19" t="s">
        <v>123</v>
      </c>
      <c r="BM139" s="219" t="s">
        <v>215</v>
      </c>
    </row>
    <row r="140" s="14" customFormat="1">
      <c r="A140" s="14"/>
      <c r="B140" s="237"/>
      <c r="C140" s="238"/>
      <c r="D140" s="228" t="s">
        <v>127</v>
      </c>
      <c r="E140" s="238"/>
      <c r="F140" s="240" t="s">
        <v>216</v>
      </c>
      <c r="G140" s="238"/>
      <c r="H140" s="241">
        <v>0.20000000000000001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7" t="s">
        <v>127</v>
      </c>
      <c r="AU140" s="247" t="s">
        <v>78</v>
      </c>
      <c r="AV140" s="14" t="s">
        <v>78</v>
      </c>
      <c r="AW140" s="14" t="s">
        <v>4</v>
      </c>
      <c r="AX140" s="14" t="s">
        <v>81</v>
      </c>
      <c r="AY140" s="247" t="s">
        <v>117</v>
      </c>
    </row>
    <row r="141" s="12" customFormat="1" ht="22.8" customHeight="1">
      <c r="A141" s="12"/>
      <c r="B141" s="191"/>
      <c r="C141" s="192"/>
      <c r="D141" s="193" t="s">
        <v>72</v>
      </c>
      <c r="E141" s="205" t="s">
        <v>140</v>
      </c>
      <c r="F141" s="205" t="s">
        <v>217</v>
      </c>
      <c r="G141" s="192"/>
      <c r="H141" s="192"/>
      <c r="I141" s="195"/>
      <c r="J141" s="206">
        <f>BK141</f>
        <v>0</v>
      </c>
      <c r="K141" s="192"/>
      <c r="L141" s="197"/>
      <c r="M141" s="198"/>
      <c r="N141" s="199"/>
      <c r="O141" s="199"/>
      <c r="P141" s="200">
        <f>SUM(P142:P146)</f>
        <v>0</v>
      </c>
      <c r="Q141" s="199"/>
      <c r="R141" s="200">
        <f>SUM(R142:R146)</f>
        <v>5.7480976000000004</v>
      </c>
      <c r="S141" s="199"/>
      <c r="T141" s="201">
        <f>SUM(T142:T146)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2" t="s">
        <v>81</v>
      </c>
      <c r="AT141" s="203" t="s">
        <v>72</v>
      </c>
      <c r="AU141" s="203" t="s">
        <v>81</v>
      </c>
      <c r="AY141" s="202" t="s">
        <v>117</v>
      </c>
      <c r="BK141" s="204">
        <f>SUM(BK142:BK146)</f>
        <v>0</v>
      </c>
    </row>
    <row r="142" s="2" customFormat="1" ht="33" customHeight="1">
      <c r="A142" s="40"/>
      <c r="B142" s="41"/>
      <c r="C142" s="207" t="s">
        <v>218</v>
      </c>
      <c r="D142" s="207" t="s">
        <v>119</v>
      </c>
      <c r="E142" s="208" t="s">
        <v>219</v>
      </c>
      <c r="F142" s="209" t="s">
        <v>220</v>
      </c>
      <c r="G142" s="210" t="s">
        <v>148</v>
      </c>
      <c r="H142" s="211">
        <v>14.880000000000001</v>
      </c>
      <c r="I142" s="212"/>
      <c r="J142" s="213">
        <f>ROUND(I142*H142,2)</f>
        <v>0</v>
      </c>
      <c r="K142" s="214"/>
      <c r="L142" s="46"/>
      <c r="M142" s="215" t="s">
        <v>19</v>
      </c>
      <c r="N142" s="216" t="s">
        <v>44</v>
      </c>
      <c r="O142" s="86"/>
      <c r="P142" s="217">
        <f>O142*H142</f>
        <v>0</v>
      </c>
      <c r="Q142" s="217">
        <v>0.24127000000000001</v>
      </c>
      <c r="R142" s="217">
        <f>Q142*H142</f>
        <v>3.5900976000000004</v>
      </c>
      <c r="S142" s="217">
        <v>0</v>
      </c>
      <c r="T142" s="218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9" t="s">
        <v>123</v>
      </c>
      <c r="AT142" s="219" t="s">
        <v>119</v>
      </c>
      <c r="AU142" s="219" t="s">
        <v>78</v>
      </c>
      <c r="AY142" s="19" t="s">
        <v>117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9" t="s">
        <v>81</v>
      </c>
      <c r="BK142" s="220">
        <f>ROUND(I142*H142,2)</f>
        <v>0</v>
      </c>
      <c r="BL142" s="19" t="s">
        <v>123</v>
      </c>
      <c r="BM142" s="219" t="s">
        <v>221</v>
      </c>
    </row>
    <row r="143" s="2" customFormat="1">
      <c r="A143" s="40"/>
      <c r="B143" s="41"/>
      <c r="C143" s="42"/>
      <c r="D143" s="221" t="s">
        <v>125</v>
      </c>
      <c r="E143" s="42"/>
      <c r="F143" s="222" t="s">
        <v>222</v>
      </c>
      <c r="G143" s="42"/>
      <c r="H143" s="42"/>
      <c r="I143" s="223"/>
      <c r="J143" s="42"/>
      <c r="K143" s="42"/>
      <c r="L143" s="46"/>
      <c r="M143" s="224"/>
      <c r="N143" s="225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125</v>
      </c>
      <c r="AU143" s="19" t="s">
        <v>78</v>
      </c>
    </row>
    <row r="144" s="14" customFormat="1">
      <c r="A144" s="14"/>
      <c r="B144" s="237"/>
      <c r="C144" s="238"/>
      <c r="D144" s="228" t="s">
        <v>127</v>
      </c>
      <c r="E144" s="239" t="s">
        <v>19</v>
      </c>
      <c r="F144" s="240" t="s">
        <v>223</v>
      </c>
      <c r="G144" s="238"/>
      <c r="H144" s="241">
        <v>14.880000000000001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7" t="s">
        <v>127</v>
      </c>
      <c r="AU144" s="247" t="s">
        <v>78</v>
      </c>
      <c r="AV144" s="14" t="s">
        <v>78</v>
      </c>
      <c r="AW144" s="14" t="s">
        <v>35</v>
      </c>
      <c r="AX144" s="14" t="s">
        <v>81</v>
      </c>
      <c r="AY144" s="247" t="s">
        <v>117</v>
      </c>
    </row>
    <row r="145" s="2" customFormat="1" ht="24.15" customHeight="1">
      <c r="A145" s="40"/>
      <c r="B145" s="41"/>
      <c r="C145" s="259" t="s">
        <v>224</v>
      </c>
      <c r="D145" s="259" t="s">
        <v>211</v>
      </c>
      <c r="E145" s="260" t="s">
        <v>225</v>
      </c>
      <c r="F145" s="261" t="s">
        <v>226</v>
      </c>
      <c r="G145" s="262" t="s">
        <v>227</v>
      </c>
      <c r="H145" s="263">
        <v>83</v>
      </c>
      <c r="I145" s="264"/>
      <c r="J145" s="265">
        <f>ROUND(I145*H145,2)</f>
        <v>0</v>
      </c>
      <c r="K145" s="266"/>
      <c r="L145" s="267"/>
      <c r="M145" s="268" t="s">
        <v>19</v>
      </c>
      <c r="N145" s="269" t="s">
        <v>44</v>
      </c>
      <c r="O145" s="86"/>
      <c r="P145" s="217">
        <f>O145*H145</f>
        <v>0</v>
      </c>
      <c r="Q145" s="217">
        <v>0.025999999999999999</v>
      </c>
      <c r="R145" s="217">
        <f>Q145*H145</f>
        <v>2.1579999999999999</v>
      </c>
      <c r="S145" s="217">
        <v>0</v>
      </c>
      <c r="T145" s="21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9" t="s">
        <v>171</v>
      </c>
      <c r="AT145" s="219" t="s">
        <v>211</v>
      </c>
      <c r="AU145" s="219" t="s">
        <v>78</v>
      </c>
      <c r="AY145" s="19" t="s">
        <v>117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9" t="s">
        <v>81</v>
      </c>
      <c r="BK145" s="220">
        <f>ROUND(I145*H145,2)</f>
        <v>0</v>
      </c>
      <c r="BL145" s="19" t="s">
        <v>123</v>
      </c>
      <c r="BM145" s="219" t="s">
        <v>228</v>
      </c>
    </row>
    <row r="146" s="14" customFormat="1">
      <c r="A146" s="14"/>
      <c r="B146" s="237"/>
      <c r="C146" s="238"/>
      <c r="D146" s="228" t="s">
        <v>127</v>
      </c>
      <c r="E146" s="238"/>
      <c r="F146" s="240" t="s">
        <v>229</v>
      </c>
      <c r="G146" s="238"/>
      <c r="H146" s="241">
        <v>83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7" t="s">
        <v>127</v>
      </c>
      <c r="AU146" s="247" t="s">
        <v>78</v>
      </c>
      <c r="AV146" s="14" t="s">
        <v>78</v>
      </c>
      <c r="AW146" s="14" t="s">
        <v>4</v>
      </c>
      <c r="AX146" s="14" t="s">
        <v>81</v>
      </c>
      <c r="AY146" s="247" t="s">
        <v>117</v>
      </c>
    </row>
    <row r="147" s="12" customFormat="1" ht="22.8" customHeight="1">
      <c r="A147" s="12"/>
      <c r="B147" s="191"/>
      <c r="C147" s="192"/>
      <c r="D147" s="193" t="s">
        <v>72</v>
      </c>
      <c r="E147" s="205" t="s">
        <v>152</v>
      </c>
      <c r="F147" s="205" t="s">
        <v>230</v>
      </c>
      <c r="G147" s="192"/>
      <c r="H147" s="192"/>
      <c r="I147" s="195"/>
      <c r="J147" s="206">
        <f>BK147</f>
        <v>0</v>
      </c>
      <c r="K147" s="192"/>
      <c r="L147" s="197"/>
      <c r="M147" s="198"/>
      <c r="N147" s="199"/>
      <c r="O147" s="199"/>
      <c r="P147" s="200">
        <f>SUM(P148:P177)</f>
        <v>0</v>
      </c>
      <c r="Q147" s="199"/>
      <c r="R147" s="200">
        <f>SUM(R148:R177)</f>
        <v>45.230218599999994</v>
      </c>
      <c r="S147" s="199"/>
      <c r="T147" s="201">
        <f>SUM(T148:T177)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2" t="s">
        <v>81</v>
      </c>
      <c r="AT147" s="203" t="s">
        <v>72</v>
      </c>
      <c r="AU147" s="203" t="s">
        <v>81</v>
      </c>
      <c r="AY147" s="202" t="s">
        <v>117</v>
      </c>
      <c r="BK147" s="204">
        <f>SUM(BK148:BK177)</f>
        <v>0</v>
      </c>
    </row>
    <row r="148" s="2" customFormat="1" ht="33" customHeight="1">
      <c r="A148" s="40"/>
      <c r="B148" s="41"/>
      <c r="C148" s="207" t="s">
        <v>231</v>
      </c>
      <c r="D148" s="207" t="s">
        <v>119</v>
      </c>
      <c r="E148" s="208" t="s">
        <v>232</v>
      </c>
      <c r="F148" s="209" t="s">
        <v>233</v>
      </c>
      <c r="G148" s="210" t="s">
        <v>122</v>
      </c>
      <c r="H148" s="211">
        <v>57.829999999999998</v>
      </c>
      <c r="I148" s="212"/>
      <c r="J148" s="213">
        <f>ROUND(I148*H148,2)</f>
        <v>0</v>
      </c>
      <c r="K148" s="214"/>
      <c r="L148" s="46"/>
      <c r="M148" s="215" t="s">
        <v>19</v>
      </c>
      <c r="N148" s="216" t="s">
        <v>44</v>
      </c>
      <c r="O148" s="86"/>
      <c r="P148" s="217">
        <f>O148*H148</f>
        <v>0</v>
      </c>
      <c r="Q148" s="217">
        <v>0.57499999999999996</v>
      </c>
      <c r="R148" s="217">
        <f>Q148*H148</f>
        <v>33.252249999999997</v>
      </c>
      <c r="S148" s="217">
        <v>0</v>
      </c>
      <c r="T148" s="218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9" t="s">
        <v>123</v>
      </c>
      <c r="AT148" s="219" t="s">
        <v>119</v>
      </c>
      <c r="AU148" s="219" t="s">
        <v>78</v>
      </c>
      <c r="AY148" s="19" t="s">
        <v>117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9" t="s">
        <v>81</v>
      </c>
      <c r="BK148" s="220">
        <f>ROUND(I148*H148,2)</f>
        <v>0</v>
      </c>
      <c r="BL148" s="19" t="s">
        <v>123</v>
      </c>
      <c r="BM148" s="219" t="s">
        <v>234</v>
      </c>
    </row>
    <row r="149" s="2" customFormat="1">
      <c r="A149" s="40"/>
      <c r="B149" s="41"/>
      <c r="C149" s="42"/>
      <c r="D149" s="221" t="s">
        <v>125</v>
      </c>
      <c r="E149" s="42"/>
      <c r="F149" s="222" t="s">
        <v>235</v>
      </c>
      <c r="G149" s="42"/>
      <c r="H149" s="42"/>
      <c r="I149" s="223"/>
      <c r="J149" s="42"/>
      <c r="K149" s="42"/>
      <c r="L149" s="46"/>
      <c r="M149" s="224"/>
      <c r="N149" s="225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125</v>
      </c>
      <c r="AU149" s="19" t="s">
        <v>78</v>
      </c>
    </row>
    <row r="150" s="2" customFormat="1" ht="37.8" customHeight="1">
      <c r="A150" s="40"/>
      <c r="B150" s="41"/>
      <c r="C150" s="207" t="s">
        <v>236</v>
      </c>
      <c r="D150" s="207" t="s">
        <v>119</v>
      </c>
      <c r="E150" s="208" t="s">
        <v>237</v>
      </c>
      <c r="F150" s="209" t="s">
        <v>238</v>
      </c>
      <c r="G150" s="210" t="s">
        <v>122</v>
      </c>
      <c r="H150" s="211">
        <v>3</v>
      </c>
      <c r="I150" s="212"/>
      <c r="J150" s="213">
        <f>ROUND(I150*H150,2)</f>
        <v>0</v>
      </c>
      <c r="K150" s="214"/>
      <c r="L150" s="46"/>
      <c r="M150" s="215" t="s">
        <v>19</v>
      </c>
      <c r="N150" s="216" t="s">
        <v>44</v>
      </c>
      <c r="O150" s="86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9" t="s">
        <v>123</v>
      </c>
      <c r="AT150" s="219" t="s">
        <v>119</v>
      </c>
      <c r="AU150" s="219" t="s">
        <v>78</v>
      </c>
      <c r="AY150" s="19" t="s">
        <v>117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9" t="s">
        <v>81</v>
      </c>
      <c r="BK150" s="220">
        <f>ROUND(I150*H150,2)</f>
        <v>0</v>
      </c>
      <c r="BL150" s="19" t="s">
        <v>123</v>
      </c>
      <c r="BM150" s="219" t="s">
        <v>239</v>
      </c>
    </row>
    <row r="151" s="2" customFormat="1">
      <c r="A151" s="40"/>
      <c r="B151" s="41"/>
      <c r="C151" s="42"/>
      <c r="D151" s="221" t="s">
        <v>125</v>
      </c>
      <c r="E151" s="42"/>
      <c r="F151" s="222" t="s">
        <v>240</v>
      </c>
      <c r="G151" s="42"/>
      <c r="H151" s="42"/>
      <c r="I151" s="223"/>
      <c r="J151" s="42"/>
      <c r="K151" s="42"/>
      <c r="L151" s="46"/>
      <c r="M151" s="224"/>
      <c r="N151" s="225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125</v>
      </c>
      <c r="AU151" s="19" t="s">
        <v>78</v>
      </c>
    </row>
    <row r="152" s="2" customFormat="1" ht="49.05" customHeight="1">
      <c r="A152" s="40"/>
      <c r="B152" s="41"/>
      <c r="C152" s="207" t="s">
        <v>241</v>
      </c>
      <c r="D152" s="207" t="s">
        <v>119</v>
      </c>
      <c r="E152" s="208" t="s">
        <v>242</v>
      </c>
      <c r="F152" s="209" t="s">
        <v>243</v>
      </c>
      <c r="G152" s="210" t="s">
        <v>122</v>
      </c>
      <c r="H152" s="211">
        <v>3</v>
      </c>
      <c r="I152" s="212"/>
      <c r="J152" s="213">
        <f>ROUND(I152*H152,2)</f>
        <v>0</v>
      </c>
      <c r="K152" s="214"/>
      <c r="L152" s="46"/>
      <c r="M152" s="215" t="s">
        <v>19</v>
      </c>
      <c r="N152" s="216" t="s">
        <v>44</v>
      </c>
      <c r="O152" s="86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9" t="s">
        <v>123</v>
      </c>
      <c r="AT152" s="219" t="s">
        <v>119</v>
      </c>
      <c r="AU152" s="219" t="s">
        <v>78</v>
      </c>
      <c r="AY152" s="19" t="s">
        <v>117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9" t="s">
        <v>81</v>
      </c>
      <c r="BK152" s="220">
        <f>ROUND(I152*H152,2)</f>
        <v>0</v>
      </c>
      <c r="BL152" s="19" t="s">
        <v>123</v>
      </c>
      <c r="BM152" s="219" t="s">
        <v>244</v>
      </c>
    </row>
    <row r="153" s="2" customFormat="1">
      <c r="A153" s="40"/>
      <c r="B153" s="41"/>
      <c r="C153" s="42"/>
      <c r="D153" s="221" t="s">
        <v>125</v>
      </c>
      <c r="E153" s="42"/>
      <c r="F153" s="222" t="s">
        <v>245</v>
      </c>
      <c r="G153" s="42"/>
      <c r="H153" s="42"/>
      <c r="I153" s="223"/>
      <c r="J153" s="42"/>
      <c r="K153" s="42"/>
      <c r="L153" s="46"/>
      <c r="M153" s="224"/>
      <c r="N153" s="225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125</v>
      </c>
      <c r="AU153" s="19" t="s">
        <v>78</v>
      </c>
    </row>
    <row r="154" s="2" customFormat="1" ht="24.15" customHeight="1">
      <c r="A154" s="40"/>
      <c r="B154" s="41"/>
      <c r="C154" s="207" t="s">
        <v>7</v>
      </c>
      <c r="D154" s="207" t="s">
        <v>119</v>
      </c>
      <c r="E154" s="208" t="s">
        <v>246</v>
      </c>
      <c r="F154" s="209" t="s">
        <v>247</v>
      </c>
      <c r="G154" s="210" t="s">
        <v>122</v>
      </c>
      <c r="H154" s="211">
        <v>3</v>
      </c>
      <c r="I154" s="212"/>
      <c r="J154" s="213">
        <f>ROUND(I154*H154,2)</f>
        <v>0</v>
      </c>
      <c r="K154" s="214"/>
      <c r="L154" s="46"/>
      <c r="M154" s="215" t="s">
        <v>19</v>
      </c>
      <c r="N154" s="216" t="s">
        <v>44</v>
      </c>
      <c r="O154" s="86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9" t="s">
        <v>123</v>
      </c>
      <c r="AT154" s="219" t="s">
        <v>119</v>
      </c>
      <c r="AU154" s="219" t="s">
        <v>78</v>
      </c>
      <c r="AY154" s="19" t="s">
        <v>117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9" t="s">
        <v>81</v>
      </c>
      <c r="BK154" s="220">
        <f>ROUND(I154*H154,2)</f>
        <v>0</v>
      </c>
      <c r="BL154" s="19" t="s">
        <v>123</v>
      </c>
      <c r="BM154" s="219" t="s">
        <v>248</v>
      </c>
    </row>
    <row r="155" s="2" customFormat="1">
      <c r="A155" s="40"/>
      <c r="B155" s="41"/>
      <c r="C155" s="42"/>
      <c r="D155" s="221" t="s">
        <v>125</v>
      </c>
      <c r="E155" s="42"/>
      <c r="F155" s="222" t="s">
        <v>249</v>
      </c>
      <c r="G155" s="42"/>
      <c r="H155" s="42"/>
      <c r="I155" s="223"/>
      <c r="J155" s="42"/>
      <c r="K155" s="42"/>
      <c r="L155" s="46"/>
      <c r="M155" s="224"/>
      <c r="N155" s="225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125</v>
      </c>
      <c r="AU155" s="19" t="s">
        <v>78</v>
      </c>
    </row>
    <row r="156" s="2" customFormat="1" ht="24.15" customHeight="1">
      <c r="A156" s="40"/>
      <c r="B156" s="41"/>
      <c r="C156" s="207" t="s">
        <v>250</v>
      </c>
      <c r="D156" s="207" t="s">
        <v>119</v>
      </c>
      <c r="E156" s="208" t="s">
        <v>251</v>
      </c>
      <c r="F156" s="209" t="s">
        <v>252</v>
      </c>
      <c r="G156" s="210" t="s">
        <v>122</v>
      </c>
      <c r="H156" s="211">
        <v>3</v>
      </c>
      <c r="I156" s="212"/>
      <c r="J156" s="213">
        <f>ROUND(I156*H156,2)</f>
        <v>0</v>
      </c>
      <c r="K156" s="214"/>
      <c r="L156" s="46"/>
      <c r="M156" s="215" t="s">
        <v>19</v>
      </c>
      <c r="N156" s="216" t="s">
        <v>44</v>
      </c>
      <c r="O156" s="86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9" t="s">
        <v>123</v>
      </c>
      <c r="AT156" s="219" t="s">
        <v>119</v>
      </c>
      <c r="AU156" s="219" t="s">
        <v>78</v>
      </c>
      <c r="AY156" s="19" t="s">
        <v>117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9" t="s">
        <v>81</v>
      </c>
      <c r="BK156" s="220">
        <f>ROUND(I156*H156,2)</f>
        <v>0</v>
      </c>
      <c r="BL156" s="19" t="s">
        <v>123</v>
      </c>
      <c r="BM156" s="219" t="s">
        <v>253</v>
      </c>
    </row>
    <row r="157" s="2" customFormat="1">
      <c r="A157" s="40"/>
      <c r="B157" s="41"/>
      <c r="C157" s="42"/>
      <c r="D157" s="221" t="s">
        <v>125</v>
      </c>
      <c r="E157" s="42"/>
      <c r="F157" s="222" t="s">
        <v>254</v>
      </c>
      <c r="G157" s="42"/>
      <c r="H157" s="42"/>
      <c r="I157" s="223"/>
      <c r="J157" s="42"/>
      <c r="K157" s="42"/>
      <c r="L157" s="46"/>
      <c r="M157" s="224"/>
      <c r="N157" s="225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125</v>
      </c>
      <c r="AU157" s="19" t="s">
        <v>78</v>
      </c>
    </row>
    <row r="158" s="2" customFormat="1" ht="44.25" customHeight="1">
      <c r="A158" s="40"/>
      <c r="B158" s="41"/>
      <c r="C158" s="207" t="s">
        <v>255</v>
      </c>
      <c r="D158" s="207" t="s">
        <v>119</v>
      </c>
      <c r="E158" s="208" t="s">
        <v>256</v>
      </c>
      <c r="F158" s="209" t="s">
        <v>257</v>
      </c>
      <c r="G158" s="210" t="s">
        <v>122</v>
      </c>
      <c r="H158" s="211">
        <v>3</v>
      </c>
      <c r="I158" s="212"/>
      <c r="J158" s="213">
        <f>ROUND(I158*H158,2)</f>
        <v>0</v>
      </c>
      <c r="K158" s="214"/>
      <c r="L158" s="46"/>
      <c r="M158" s="215" t="s">
        <v>19</v>
      </c>
      <c r="N158" s="216" t="s">
        <v>44</v>
      </c>
      <c r="O158" s="86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9" t="s">
        <v>123</v>
      </c>
      <c r="AT158" s="219" t="s">
        <v>119</v>
      </c>
      <c r="AU158" s="219" t="s">
        <v>78</v>
      </c>
      <c r="AY158" s="19" t="s">
        <v>117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9" t="s">
        <v>81</v>
      </c>
      <c r="BK158" s="220">
        <f>ROUND(I158*H158,2)</f>
        <v>0</v>
      </c>
      <c r="BL158" s="19" t="s">
        <v>123</v>
      </c>
      <c r="BM158" s="219" t="s">
        <v>258</v>
      </c>
    </row>
    <row r="159" s="2" customFormat="1">
      <c r="A159" s="40"/>
      <c r="B159" s="41"/>
      <c r="C159" s="42"/>
      <c r="D159" s="221" t="s">
        <v>125</v>
      </c>
      <c r="E159" s="42"/>
      <c r="F159" s="222" t="s">
        <v>259</v>
      </c>
      <c r="G159" s="42"/>
      <c r="H159" s="42"/>
      <c r="I159" s="223"/>
      <c r="J159" s="42"/>
      <c r="K159" s="42"/>
      <c r="L159" s="46"/>
      <c r="M159" s="224"/>
      <c r="N159" s="225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125</v>
      </c>
      <c r="AU159" s="19" t="s">
        <v>78</v>
      </c>
    </row>
    <row r="160" s="2" customFormat="1" ht="78" customHeight="1">
      <c r="A160" s="40"/>
      <c r="B160" s="41"/>
      <c r="C160" s="207" t="s">
        <v>260</v>
      </c>
      <c r="D160" s="207" t="s">
        <v>119</v>
      </c>
      <c r="E160" s="208" t="s">
        <v>261</v>
      </c>
      <c r="F160" s="209" t="s">
        <v>262</v>
      </c>
      <c r="G160" s="210" t="s">
        <v>122</v>
      </c>
      <c r="H160" s="211">
        <v>57.829999999999998</v>
      </c>
      <c r="I160" s="212"/>
      <c r="J160" s="213">
        <f>ROUND(I160*H160,2)</f>
        <v>0</v>
      </c>
      <c r="K160" s="214"/>
      <c r="L160" s="46"/>
      <c r="M160" s="215" t="s">
        <v>19</v>
      </c>
      <c r="N160" s="216" t="s">
        <v>44</v>
      </c>
      <c r="O160" s="86"/>
      <c r="P160" s="217">
        <f>O160*H160</f>
        <v>0</v>
      </c>
      <c r="Q160" s="217">
        <v>0.11162</v>
      </c>
      <c r="R160" s="217">
        <f>Q160*H160</f>
        <v>6.4549845999999995</v>
      </c>
      <c r="S160" s="217">
        <v>0</v>
      </c>
      <c r="T160" s="218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9" t="s">
        <v>123</v>
      </c>
      <c r="AT160" s="219" t="s">
        <v>119</v>
      </c>
      <c r="AU160" s="219" t="s">
        <v>78</v>
      </c>
      <c r="AY160" s="19" t="s">
        <v>117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9" t="s">
        <v>81</v>
      </c>
      <c r="BK160" s="220">
        <f>ROUND(I160*H160,2)</f>
        <v>0</v>
      </c>
      <c r="BL160" s="19" t="s">
        <v>123</v>
      </c>
      <c r="BM160" s="219" t="s">
        <v>263</v>
      </c>
    </row>
    <row r="161" s="2" customFormat="1">
      <c r="A161" s="40"/>
      <c r="B161" s="41"/>
      <c r="C161" s="42"/>
      <c r="D161" s="221" t="s">
        <v>125</v>
      </c>
      <c r="E161" s="42"/>
      <c r="F161" s="222" t="s">
        <v>264</v>
      </c>
      <c r="G161" s="42"/>
      <c r="H161" s="42"/>
      <c r="I161" s="223"/>
      <c r="J161" s="42"/>
      <c r="K161" s="42"/>
      <c r="L161" s="46"/>
      <c r="M161" s="224"/>
      <c r="N161" s="225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125</v>
      </c>
      <c r="AU161" s="19" t="s">
        <v>78</v>
      </c>
    </row>
    <row r="162" s="13" customFormat="1">
      <c r="A162" s="13"/>
      <c r="B162" s="226"/>
      <c r="C162" s="227"/>
      <c r="D162" s="228" t="s">
        <v>127</v>
      </c>
      <c r="E162" s="229" t="s">
        <v>19</v>
      </c>
      <c r="F162" s="230" t="s">
        <v>130</v>
      </c>
      <c r="G162" s="227"/>
      <c r="H162" s="229" t="s">
        <v>19</v>
      </c>
      <c r="I162" s="231"/>
      <c r="J162" s="227"/>
      <c r="K162" s="227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127</v>
      </c>
      <c r="AU162" s="236" t="s">
        <v>78</v>
      </c>
      <c r="AV162" s="13" t="s">
        <v>81</v>
      </c>
      <c r="AW162" s="13" t="s">
        <v>35</v>
      </c>
      <c r="AX162" s="13" t="s">
        <v>73</v>
      </c>
      <c r="AY162" s="236" t="s">
        <v>117</v>
      </c>
    </row>
    <row r="163" s="14" customFormat="1">
      <c r="A163" s="14"/>
      <c r="B163" s="237"/>
      <c r="C163" s="238"/>
      <c r="D163" s="228" t="s">
        <v>127</v>
      </c>
      <c r="E163" s="239" t="s">
        <v>19</v>
      </c>
      <c r="F163" s="240" t="s">
        <v>265</v>
      </c>
      <c r="G163" s="238"/>
      <c r="H163" s="241">
        <v>16.399999999999999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7" t="s">
        <v>127</v>
      </c>
      <c r="AU163" s="247" t="s">
        <v>78</v>
      </c>
      <c r="AV163" s="14" t="s">
        <v>78</v>
      </c>
      <c r="AW163" s="14" t="s">
        <v>35</v>
      </c>
      <c r="AX163" s="14" t="s">
        <v>73</v>
      </c>
      <c r="AY163" s="247" t="s">
        <v>117</v>
      </c>
    </row>
    <row r="164" s="13" customFormat="1">
      <c r="A164" s="13"/>
      <c r="B164" s="226"/>
      <c r="C164" s="227"/>
      <c r="D164" s="228" t="s">
        <v>127</v>
      </c>
      <c r="E164" s="229" t="s">
        <v>19</v>
      </c>
      <c r="F164" s="230" t="s">
        <v>266</v>
      </c>
      <c r="G164" s="227"/>
      <c r="H164" s="229" t="s">
        <v>19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127</v>
      </c>
      <c r="AU164" s="236" t="s">
        <v>78</v>
      </c>
      <c r="AV164" s="13" t="s">
        <v>81</v>
      </c>
      <c r="AW164" s="13" t="s">
        <v>35</v>
      </c>
      <c r="AX164" s="13" t="s">
        <v>73</v>
      </c>
      <c r="AY164" s="236" t="s">
        <v>117</v>
      </c>
    </row>
    <row r="165" s="14" customFormat="1">
      <c r="A165" s="14"/>
      <c r="B165" s="237"/>
      <c r="C165" s="238"/>
      <c r="D165" s="228" t="s">
        <v>127</v>
      </c>
      <c r="E165" s="239" t="s">
        <v>19</v>
      </c>
      <c r="F165" s="240" t="s">
        <v>267</v>
      </c>
      <c r="G165" s="238"/>
      <c r="H165" s="241">
        <v>37.829999999999998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7" t="s">
        <v>127</v>
      </c>
      <c r="AU165" s="247" t="s">
        <v>78</v>
      </c>
      <c r="AV165" s="14" t="s">
        <v>78</v>
      </c>
      <c r="AW165" s="14" t="s">
        <v>35</v>
      </c>
      <c r="AX165" s="14" t="s">
        <v>73</v>
      </c>
      <c r="AY165" s="247" t="s">
        <v>117</v>
      </c>
    </row>
    <row r="166" s="13" customFormat="1">
      <c r="A166" s="13"/>
      <c r="B166" s="226"/>
      <c r="C166" s="227"/>
      <c r="D166" s="228" t="s">
        <v>127</v>
      </c>
      <c r="E166" s="229" t="s">
        <v>19</v>
      </c>
      <c r="F166" s="230" t="s">
        <v>268</v>
      </c>
      <c r="G166" s="227"/>
      <c r="H166" s="229" t="s">
        <v>19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127</v>
      </c>
      <c r="AU166" s="236" t="s">
        <v>78</v>
      </c>
      <c r="AV166" s="13" t="s">
        <v>81</v>
      </c>
      <c r="AW166" s="13" t="s">
        <v>35</v>
      </c>
      <c r="AX166" s="13" t="s">
        <v>73</v>
      </c>
      <c r="AY166" s="236" t="s">
        <v>117</v>
      </c>
    </row>
    <row r="167" s="14" customFormat="1">
      <c r="A167" s="14"/>
      <c r="B167" s="237"/>
      <c r="C167" s="238"/>
      <c r="D167" s="228" t="s">
        <v>127</v>
      </c>
      <c r="E167" s="239" t="s">
        <v>19</v>
      </c>
      <c r="F167" s="240" t="s">
        <v>269</v>
      </c>
      <c r="G167" s="238"/>
      <c r="H167" s="241">
        <v>3.6000000000000001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7" t="s">
        <v>127</v>
      </c>
      <c r="AU167" s="247" t="s">
        <v>78</v>
      </c>
      <c r="AV167" s="14" t="s">
        <v>78</v>
      </c>
      <c r="AW167" s="14" t="s">
        <v>35</v>
      </c>
      <c r="AX167" s="14" t="s">
        <v>73</v>
      </c>
      <c r="AY167" s="247" t="s">
        <v>117</v>
      </c>
    </row>
    <row r="168" s="15" customFormat="1">
      <c r="A168" s="15"/>
      <c r="B168" s="248"/>
      <c r="C168" s="249"/>
      <c r="D168" s="228" t="s">
        <v>127</v>
      </c>
      <c r="E168" s="250" t="s">
        <v>19</v>
      </c>
      <c r="F168" s="251" t="s">
        <v>132</v>
      </c>
      <c r="G168" s="249"/>
      <c r="H168" s="252">
        <v>57.829999999999998</v>
      </c>
      <c r="I168" s="253"/>
      <c r="J168" s="249"/>
      <c r="K168" s="249"/>
      <c r="L168" s="254"/>
      <c r="M168" s="255"/>
      <c r="N168" s="256"/>
      <c r="O168" s="256"/>
      <c r="P168" s="256"/>
      <c r="Q168" s="256"/>
      <c r="R168" s="256"/>
      <c r="S168" s="256"/>
      <c r="T168" s="257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8" t="s">
        <v>127</v>
      </c>
      <c r="AU168" s="258" t="s">
        <v>78</v>
      </c>
      <c r="AV168" s="15" t="s">
        <v>123</v>
      </c>
      <c r="AW168" s="15" t="s">
        <v>35</v>
      </c>
      <c r="AX168" s="15" t="s">
        <v>81</v>
      </c>
      <c r="AY168" s="258" t="s">
        <v>117</v>
      </c>
    </row>
    <row r="169" s="2" customFormat="1" ht="24.15" customHeight="1">
      <c r="A169" s="40"/>
      <c r="B169" s="41"/>
      <c r="C169" s="259" t="s">
        <v>270</v>
      </c>
      <c r="D169" s="259" t="s">
        <v>211</v>
      </c>
      <c r="E169" s="260" t="s">
        <v>271</v>
      </c>
      <c r="F169" s="261" t="s">
        <v>272</v>
      </c>
      <c r="G169" s="262" t="s">
        <v>122</v>
      </c>
      <c r="H169" s="263">
        <v>32.167000000000002</v>
      </c>
      <c r="I169" s="264"/>
      <c r="J169" s="265">
        <f>ROUND(I169*H169,2)</f>
        <v>0</v>
      </c>
      <c r="K169" s="266"/>
      <c r="L169" s="267"/>
      <c r="M169" s="268" t="s">
        <v>19</v>
      </c>
      <c r="N169" s="269" t="s">
        <v>44</v>
      </c>
      <c r="O169" s="86"/>
      <c r="P169" s="217">
        <f>O169*H169</f>
        <v>0</v>
      </c>
      <c r="Q169" s="217">
        <v>0.152</v>
      </c>
      <c r="R169" s="217">
        <f>Q169*H169</f>
        <v>4.8893839999999997</v>
      </c>
      <c r="S169" s="217">
        <v>0</v>
      </c>
      <c r="T169" s="218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9" t="s">
        <v>171</v>
      </c>
      <c r="AT169" s="219" t="s">
        <v>211</v>
      </c>
      <c r="AU169" s="219" t="s">
        <v>78</v>
      </c>
      <c r="AY169" s="19" t="s">
        <v>117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9" t="s">
        <v>81</v>
      </c>
      <c r="BK169" s="220">
        <f>ROUND(I169*H169,2)</f>
        <v>0</v>
      </c>
      <c r="BL169" s="19" t="s">
        <v>123</v>
      </c>
      <c r="BM169" s="219" t="s">
        <v>273</v>
      </c>
    </row>
    <row r="170" s="14" customFormat="1">
      <c r="A170" s="14"/>
      <c r="B170" s="237"/>
      <c r="C170" s="238"/>
      <c r="D170" s="228" t="s">
        <v>127</v>
      </c>
      <c r="E170" s="239" t="s">
        <v>19</v>
      </c>
      <c r="F170" s="240" t="s">
        <v>274</v>
      </c>
      <c r="G170" s="238"/>
      <c r="H170" s="241">
        <v>40.469999999999999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127</v>
      </c>
      <c r="AU170" s="247" t="s">
        <v>78</v>
      </c>
      <c r="AV170" s="14" t="s">
        <v>78</v>
      </c>
      <c r="AW170" s="14" t="s">
        <v>35</v>
      </c>
      <c r="AX170" s="14" t="s">
        <v>73</v>
      </c>
      <c r="AY170" s="247" t="s">
        <v>117</v>
      </c>
    </row>
    <row r="171" s="14" customFormat="1">
      <c r="A171" s="14"/>
      <c r="B171" s="237"/>
      <c r="C171" s="238"/>
      <c r="D171" s="228" t="s">
        <v>127</v>
      </c>
      <c r="E171" s="239" t="s">
        <v>19</v>
      </c>
      <c r="F171" s="240" t="s">
        <v>275</v>
      </c>
      <c r="G171" s="238"/>
      <c r="H171" s="241">
        <v>-9.2400000000000002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7" t="s">
        <v>127</v>
      </c>
      <c r="AU171" s="247" t="s">
        <v>78</v>
      </c>
      <c r="AV171" s="14" t="s">
        <v>78</v>
      </c>
      <c r="AW171" s="14" t="s">
        <v>35</v>
      </c>
      <c r="AX171" s="14" t="s">
        <v>73</v>
      </c>
      <c r="AY171" s="247" t="s">
        <v>117</v>
      </c>
    </row>
    <row r="172" s="15" customFormat="1">
      <c r="A172" s="15"/>
      <c r="B172" s="248"/>
      <c r="C172" s="249"/>
      <c r="D172" s="228" t="s">
        <v>127</v>
      </c>
      <c r="E172" s="250" t="s">
        <v>19</v>
      </c>
      <c r="F172" s="251" t="s">
        <v>132</v>
      </c>
      <c r="G172" s="249"/>
      <c r="H172" s="252">
        <v>31.229999999999997</v>
      </c>
      <c r="I172" s="253"/>
      <c r="J172" s="249"/>
      <c r="K172" s="249"/>
      <c r="L172" s="254"/>
      <c r="M172" s="255"/>
      <c r="N172" s="256"/>
      <c r="O172" s="256"/>
      <c r="P172" s="256"/>
      <c r="Q172" s="256"/>
      <c r="R172" s="256"/>
      <c r="S172" s="256"/>
      <c r="T172" s="257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8" t="s">
        <v>127</v>
      </c>
      <c r="AU172" s="258" t="s">
        <v>78</v>
      </c>
      <c r="AV172" s="15" t="s">
        <v>123</v>
      </c>
      <c r="AW172" s="15" t="s">
        <v>35</v>
      </c>
      <c r="AX172" s="15" t="s">
        <v>81</v>
      </c>
      <c r="AY172" s="258" t="s">
        <v>117</v>
      </c>
    </row>
    <row r="173" s="14" customFormat="1">
      <c r="A173" s="14"/>
      <c r="B173" s="237"/>
      <c r="C173" s="238"/>
      <c r="D173" s="228" t="s">
        <v>127</v>
      </c>
      <c r="E173" s="238"/>
      <c r="F173" s="240" t="s">
        <v>276</v>
      </c>
      <c r="G173" s="238"/>
      <c r="H173" s="241">
        <v>32.167000000000002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7" t="s">
        <v>127</v>
      </c>
      <c r="AU173" s="247" t="s">
        <v>78</v>
      </c>
      <c r="AV173" s="14" t="s">
        <v>78</v>
      </c>
      <c r="AW173" s="14" t="s">
        <v>4</v>
      </c>
      <c r="AX173" s="14" t="s">
        <v>81</v>
      </c>
      <c r="AY173" s="247" t="s">
        <v>117</v>
      </c>
    </row>
    <row r="174" s="2" customFormat="1" ht="24.15" customHeight="1">
      <c r="A174" s="40"/>
      <c r="B174" s="41"/>
      <c r="C174" s="259" t="s">
        <v>277</v>
      </c>
      <c r="D174" s="259" t="s">
        <v>211</v>
      </c>
      <c r="E174" s="260" t="s">
        <v>278</v>
      </c>
      <c r="F174" s="261" t="s">
        <v>279</v>
      </c>
      <c r="G174" s="262" t="s">
        <v>122</v>
      </c>
      <c r="H174" s="263">
        <v>3.6000000000000001</v>
      </c>
      <c r="I174" s="264"/>
      <c r="J174" s="265">
        <f>ROUND(I174*H174,2)</f>
        <v>0</v>
      </c>
      <c r="K174" s="266"/>
      <c r="L174" s="267"/>
      <c r="M174" s="268" t="s">
        <v>19</v>
      </c>
      <c r="N174" s="269" t="s">
        <v>44</v>
      </c>
      <c r="O174" s="86"/>
      <c r="P174" s="217">
        <f>O174*H174</f>
        <v>0</v>
      </c>
      <c r="Q174" s="217">
        <v>0.17599999999999999</v>
      </c>
      <c r="R174" s="217">
        <f>Q174*H174</f>
        <v>0.63359999999999994</v>
      </c>
      <c r="S174" s="217">
        <v>0</v>
      </c>
      <c r="T174" s="218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9" t="s">
        <v>171</v>
      </c>
      <c r="AT174" s="219" t="s">
        <v>211</v>
      </c>
      <c r="AU174" s="219" t="s">
        <v>78</v>
      </c>
      <c r="AY174" s="19" t="s">
        <v>117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9" t="s">
        <v>81</v>
      </c>
      <c r="BK174" s="220">
        <f>ROUND(I174*H174,2)</f>
        <v>0</v>
      </c>
      <c r="BL174" s="19" t="s">
        <v>123</v>
      </c>
      <c r="BM174" s="219" t="s">
        <v>280</v>
      </c>
    </row>
    <row r="175" s="14" customFormat="1">
      <c r="A175" s="14"/>
      <c r="B175" s="237"/>
      <c r="C175" s="238"/>
      <c r="D175" s="228" t="s">
        <v>127</v>
      </c>
      <c r="E175" s="239" t="s">
        <v>19</v>
      </c>
      <c r="F175" s="240" t="s">
        <v>281</v>
      </c>
      <c r="G175" s="238"/>
      <c r="H175" s="241">
        <v>3.6000000000000001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7" t="s">
        <v>127</v>
      </c>
      <c r="AU175" s="247" t="s">
        <v>78</v>
      </c>
      <c r="AV175" s="14" t="s">
        <v>78</v>
      </c>
      <c r="AW175" s="14" t="s">
        <v>35</v>
      </c>
      <c r="AX175" s="14" t="s">
        <v>81</v>
      </c>
      <c r="AY175" s="247" t="s">
        <v>117</v>
      </c>
    </row>
    <row r="176" s="2" customFormat="1" ht="33" customHeight="1">
      <c r="A176" s="40"/>
      <c r="B176" s="41"/>
      <c r="C176" s="207" t="s">
        <v>282</v>
      </c>
      <c r="D176" s="207" t="s">
        <v>119</v>
      </c>
      <c r="E176" s="208" t="s">
        <v>283</v>
      </c>
      <c r="F176" s="209" t="s">
        <v>284</v>
      </c>
      <c r="G176" s="210" t="s">
        <v>122</v>
      </c>
      <c r="H176" s="211">
        <v>3.6000000000000001</v>
      </c>
      <c r="I176" s="212"/>
      <c r="J176" s="213">
        <f>ROUND(I176*H176,2)</f>
        <v>0</v>
      </c>
      <c r="K176" s="214"/>
      <c r="L176" s="46"/>
      <c r="M176" s="215" t="s">
        <v>19</v>
      </c>
      <c r="N176" s="216" t="s">
        <v>44</v>
      </c>
      <c r="O176" s="86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9" t="s">
        <v>123</v>
      </c>
      <c r="AT176" s="219" t="s">
        <v>119</v>
      </c>
      <c r="AU176" s="219" t="s">
        <v>78</v>
      </c>
      <c r="AY176" s="19" t="s">
        <v>117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9" t="s">
        <v>81</v>
      </c>
      <c r="BK176" s="220">
        <f>ROUND(I176*H176,2)</f>
        <v>0</v>
      </c>
      <c r="BL176" s="19" t="s">
        <v>123</v>
      </c>
      <c r="BM176" s="219" t="s">
        <v>285</v>
      </c>
    </row>
    <row r="177" s="2" customFormat="1">
      <c r="A177" s="40"/>
      <c r="B177" s="41"/>
      <c r="C177" s="42"/>
      <c r="D177" s="221" t="s">
        <v>125</v>
      </c>
      <c r="E177" s="42"/>
      <c r="F177" s="222" t="s">
        <v>286</v>
      </c>
      <c r="G177" s="42"/>
      <c r="H177" s="42"/>
      <c r="I177" s="223"/>
      <c r="J177" s="42"/>
      <c r="K177" s="42"/>
      <c r="L177" s="46"/>
      <c r="M177" s="224"/>
      <c r="N177" s="225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125</v>
      </c>
      <c r="AU177" s="19" t="s">
        <v>78</v>
      </c>
    </row>
    <row r="178" s="12" customFormat="1" ht="22.8" customHeight="1">
      <c r="A178" s="12"/>
      <c r="B178" s="191"/>
      <c r="C178" s="192"/>
      <c r="D178" s="193" t="s">
        <v>72</v>
      </c>
      <c r="E178" s="205" t="s">
        <v>178</v>
      </c>
      <c r="F178" s="205" t="s">
        <v>287</v>
      </c>
      <c r="G178" s="192"/>
      <c r="H178" s="192"/>
      <c r="I178" s="195"/>
      <c r="J178" s="206">
        <f>BK178</f>
        <v>0</v>
      </c>
      <c r="K178" s="192"/>
      <c r="L178" s="197"/>
      <c r="M178" s="198"/>
      <c r="N178" s="199"/>
      <c r="O178" s="199"/>
      <c r="P178" s="200">
        <f>SUM(P179:P217)</f>
        <v>0</v>
      </c>
      <c r="Q178" s="199"/>
      <c r="R178" s="200">
        <f>SUM(R179:R217)</f>
        <v>4.4088859999999999</v>
      </c>
      <c r="S178" s="199"/>
      <c r="T178" s="201">
        <f>SUM(T179:T217)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2" t="s">
        <v>81</v>
      </c>
      <c r="AT178" s="203" t="s">
        <v>72</v>
      </c>
      <c r="AU178" s="203" t="s">
        <v>81</v>
      </c>
      <c r="AY178" s="202" t="s">
        <v>117</v>
      </c>
      <c r="BK178" s="204">
        <f>SUM(BK179:BK217)</f>
        <v>0</v>
      </c>
    </row>
    <row r="179" s="2" customFormat="1" ht="16.5" customHeight="1">
      <c r="A179" s="40"/>
      <c r="B179" s="41"/>
      <c r="C179" s="207" t="s">
        <v>288</v>
      </c>
      <c r="D179" s="207" t="s">
        <v>119</v>
      </c>
      <c r="E179" s="208" t="s">
        <v>289</v>
      </c>
      <c r="F179" s="209" t="s">
        <v>290</v>
      </c>
      <c r="G179" s="210" t="s">
        <v>227</v>
      </c>
      <c r="H179" s="211">
        <v>12</v>
      </c>
      <c r="I179" s="212"/>
      <c r="J179" s="213">
        <f>ROUND(I179*H179,2)</f>
        <v>0</v>
      </c>
      <c r="K179" s="214"/>
      <c r="L179" s="46"/>
      <c r="M179" s="215" t="s">
        <v>19</v>
      </c>
      <c r="N179" s="216" t="s">
        <v>44</v>
      </c>
      <c r="O179" s="86"/>
      <c r="P179" s="217">
        <f>O179*H179</f>
        <v>0</v>
      </c>
      <c r="Q179" s="217">
        <v>0.0030000000000000001</v>
      </c>
      <c r="R179" s="217">
        <f>Q179*H179</f>
        <v>0.036000000000000004</v>
      </c>
      <c r="S179" s="217">
        <v>0</v>
      </c>
      <c r="T179" s="218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9" t="s">
        <v>123</v>
      </c>
      <c r="AT179" s="219" t="s">
        <v>119</v>
      </c>
      <c r="AU179" s="219" t="s">
        <v>78</v>
      </c>
      <c r="AY179" s="19" t="s">
        <v>117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9" t="s">
        <v>81</v>
      </c>
      <c r="BK179" s="220">
        <f>ROUND(I179*H179,2)</f>
        <v>0</v>
      </c>
      <c r="BL179" s="19" t="s">
        <v>123</v>
      </c>
      <c r="BM179" s="219" t="s">
        <v>291</v>
      </c>
    </row>
    <row r="180" s="2" customFormat="1">
      <c r="A180" s="40"/>
      <c r="B180" s="41"/>
      <c r="C180" s="42"/>
      <c r="D180" s="221" t="s">
        <v>125</v>
      </c>
      <c r="E180" s="42"/>
      <c r="F180" s="222" t="s">
        <v>292</v>
      </c>
      <c r="G180" s="42"/>
      <c r="H180" s="42"/>
      <c r="I180" s="223"/>
      <c r="J180" s="42"/>
      <c r="K180" s="42"/>
      <c r="L180" s="46"/>
      <c r="M180" s="224"/>
      <c r="N180" s="225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125</v>
      </c>
      <c r="AU180" s="19" t="s">
        <v>78</v>
      </c>
    </row>
    <row r="181" s="14" customFormat="1">
      <c r="A181" s="14"/>
      <c r="B181" s="237"/>
      <c r="C181" s="238"/>
      <c r="D181" s="228" t="s">
        <v>127</v>
      </c>
      <c r="E181" s="239" t="s">
        <v>19</v>
      </c>
      <c r="F181" s="240" t="s">
        <v>293</v>
      </c>
      <c r="G181" s="238"/>
      <c r="H181" s="241">
        <v>12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7" t="s">
        <v>127</v>
      </c>
      <c r="AU181" s="247" t="s">
        <v>78</v>
      </c>
      <c r="AV181" s="14" t="s">
        <v>78</v>
      </c>
      <c r="AW181" s="14" t="s">
        <v>35</v>
      </c>
      <c r="AX181" s="14" t="s">
        <v>81</v>
      </c>
      <c r="AY181" s="247" t="s">
        <v>117</v>
      </c>
    </row>
    <row r="182" s="2" customFormat="1" ht="16.5" customHeight="1">
      <c r="A182" s="40"/>
      <c r="B182" s="41"/>
      <c r="C182" s="259" t="s">
        <v>294</v>
      </c>
      <c r="D182" s="259" t="s">
        <v>211</v>
      </c>
      <c r="E182" s="260" t="s">
        <v>295</v>
      </c>
      <c r="F182" s="261" t="s">
        <v>296</v>
      </c>
      <c r="G182" s="262" t="s">
        <v>227</v>
      </c>
      <c r="H182" s="263">
        <v>12</v>
      </c>
      <c r="I182" s="264"/>
      <c r="J182" s="265">
        <f>ROUND(I182*H182,2)</f>
        <v>0</v>
      </c>
      <c r="K182" s="266"/>
      <c r="L182" s="267"/>
      <c r="M182" s="268" t="s">
        <v>19</v>
      </c>
      <c r="N182" s="269" t="s">
        <v>44</v>
      </c>
      <c r="O182" s="86"/>
      <c r="P182" s="217">
        <f>O182*H182</f>
        <v>0</v>
      </c>
      <c r="Q182" s="217">
        <v>0.0061000000000000004</v>
      </c>
      <c r="R182" s="217">
        <f>Q182*H182</f>
        <v>0.073200000000000001</v>
      </c>
      <c r="S182" s="217">
        <v>0</v>
      </c>
      <c r="T182" s="218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9" t="s">
        <v>171</v>
      </c>
      <c r="AT182" s="219" t="s">
        <v>211</v>
      </c>
      <c r="AU182" s="219" t="s">
        <v>78</v>
      </c>
      <c r="AY182" s="19" t="s">
        <v>117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9" t="s">
        <v>81</v>
      </c>
      <c r="BK182" s="220">
        <f>ROUND(I182*H182,2)</f>
        <v>0</v>
      </c>
      <c r="BL182" s="19" t="s">
        <v>123</v>
      </c>
      <c r="BM182" s="219" t="s">
        <v>297</v>
      </c>
    </row>
    <row r="183" s="2" customFormat="1" ht="21.75" customHeight="1">
      <c r="A183" s="40"/>
      <c r="B183" s="41"/>
      <c r="C183" s="207" t="s">
        <v>298</v>
      </c>
      <c r="D183" s="207" t="s">
        <v>119</v>
      </c>
      <c r="E183" s="208" t="s">
        <v>299</v>
      </c>
      <c r="F183" s="209" t="s">
        <v>300</v>
      </c>
      <c r="G183" s="210" t="s">
        <v>227</v>
      </c>
      <c r="H183" s="211">
        <v>6</v>
      </c>
      <c r="I183" s="212"/>
      <c r="J183" s="213">
        <f>ROUND(I183*H183,2)</f>
        <v>0</v>
      </c>
      <c r="K183" s="214"/>
      <c r="L183" s="46"/>
      <c r="M183" s="215" t="s">
        <v>19</v>
      </c>
      <c r="N183" s="216" t="s">
        <v>44</v>
      </c>
      <c r="O183" s="86"/>
      <c r="P183" s="217">
        <f>O183*H183</f>
        <v>0</v>
      </c>
      <c r="Q183" s="217">
        <v>0.0044999999999999997</v>
      </c>
      <c r="R183" s="217">
        <f>Q183*H183</f>
        <v>0.026999999999999996</v>
      </c>
      <c r="S183" s="217">
        <v>0</v>
      </c>
      <c r="T183" s="218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9" t="s">
        <v>123</v>
      </c>
      <c r="AT183" s="219" t="s">
        <v>119</v>
      </c>
      <c r="AU183" s="219" t="s">
        <v>78</v>
      </c>
      <c r="AY183" s="19" t="s">
        <v>117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9" t="s">
        <v>81</v>
      </c>
      <c r="BK183" s="220">
        <f>ROUND(I183*H183,2)</f>
        <v>0</v>
      </c>
      <c r="BL183" s="19" t="s">
        <v>123</v>
      </c>
      <c r="BM183" s="219" t="s">
        <v>301</v>
      </c>
    </row>
    <row r="184" s="2" customFormat="1">
      <c r="A184" s="40"/>
      <c r="B184" s="41"/>
      <c r="C184" s="42"/>
      <c r="D184" s="221" t="s">
        <v>125</v>
      </c>
      <c r="E184" s="42"/>
      <c r="F184" s="222" t="s">
        <v>302</v>
      </c>
      <c r="G184" s="42"/>
      <c r="H184" s="42"/>
      <c r="I184" s="223"/>
      <c r="J184" s="42"/>
      <c r="K184" s="42"/>
      <c r="L184" s="46"/>
      <c r="M184" s="224"/>
      <c r="N184" s="225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125</v>
      </c>
      <c r="AU184" s="19" t="s">
        <v>78</v>
      </c>
    </row>
    <row r="185" s="14" customFormat="1">
      <c r="A185" s="14"/>
      <c r="B185" s="237"/>
      <c r="C185" s="238"/>
      <c r="D185" s="228" t="s">
        <v>127</v>
      </c>
      <c r="E185" s="239" t="s">
        <v>19</v>
      </c>
      <c r="F185" s="240" t="s">
        <v>303</v>
      </c>
      <c r="G185" s="238"/>
      <c r="H185" s="241">
        <v>6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7" t="s">
        <v>127</v>
      </c>
      <c r="AU185" s="247" t="s">
        <v>78</v>
      </c>
      <c r="AV185" s="14" t="s">
        <v>78</v>
      </c>
      <c r="AW185" s="14" t="s">
        <v>35</v>
      </c>
      <c r="AX185" s="14" t="s">
        <v>81</v>
      </c>
      <c r="AY185" s="247" t="s">
        <v>117</v>
      </c>
    </row>
    <row r="186" s="2" customFormat="1" ht="16.5" customHeight="1">
      <c r="A186" s="40"/>
      <c r="B186" s="41"/>
      <c r="C186" s="259" t="s">
        <v>304</v>
      </c>
      <c r="D186" s="259" t="s">
        <v>211</v>
      </c>
      <c r="E186" s="260" t="s">
        <v>305</v>
      </c>
      <c r="F186" s="261" t="s">
        <v>306</v>
      </c>
      <c r="G186" s="262" t="s">
        <v>227</v>
      </c>
      <c r="H186" s="263">
        <v>6</v>
      </c>
      <c r="I186" s="264"/>
      <c r="J186" s="265">
        <f>ROUND(I186*H186,2)</f>
        <v>0</v>
      </c>
      <c r="K186" s="266"/>
      <c r="L186" s="267"/>
      <c r="M186" s="268" t="s">
        <v>19</v>
      </c>
      <c r="N186" s="269" t="s">
        <v>44</v>
      </c>
      <c r="O186" s="86"/>
      <c r="P186" s="217">
        <f>O186*H186</f>
        <v>0</v>
      </c>
      <c r="Q186" s="217">
        <v>0.017000000000000001</v>
      </c>
      <c r="R186" s="217">
        <f>Q186*H186</f>
        <v>0.10200000000000001</v>
      </c>
      <c r="S186" s="217">
        <v>0</v>
      </c>
      <c r="T186" s="218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9" t="s">
        <v>171</v>
      </c>
      <c r="AT186" s="219" t="s">
        <v>211</v>
      </c>
      <c r="AU186" s="219" t="s">
        <v>78</v>
      </c>
      <c r="AY186" s="19" t="s">
        <v>117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9" t="s">
        <v>81</v>
      </c>
      <c r="BK186" s="220">
        <f>ROUND(I186*H186,2)</f>
        <v>0</v>
      </c>
      <c r="BL186" s="19" t="s">
        <v>123</v>
      </c>
      <c r="BM186" s="219" t="s">
        <v>307</v>
      </c>
    </row>
    <row r="187" s="2" customFormat="1" ht="24.15" customHeight="1">
      <c r="A187" s="40"/>
      <c r="B187" s="41"/>
      <c r="C187" s="207" t="s">
        <v>308</v>
      </c>
      <c r="D187" s="207" t="s">
        <v>119</v>
      </c>
      <c r="E187" s="208" t="s">
        <v>309</v>
      </c>
      <c r="F187" s="209" t="s">
        <v>310</v>
      </c>
      <c r="G187" s="210" t="s">
        <v>148</v>
      </c>
      <c r="H187" s="211">
        <v>10</v>
      </c>
      <c r="I187" s="212"/>
      <c r="J187" s="213">
        <f>ROUND(I187*H187,2)</f>
        <v>0</v>
      </c>
      <c r="K187" s="214"/>
      <c r="L187" s="46"/>
      <c r="M187" s="215" t="s">
        <v>19</v>
      </c>
      <c r="N187" s="216" t="s">
        <v>44</v>
      </c>
      <c r="O187" s="86"/>
      <c r="P187" s="217">
        <f>O187*H187</f>
        <v>0</v>
      </c>
      <c r="Q187" s="217">
        <v>0.00020000000000000001</v>
      </c>
      <c r="R187" s="217">
        <f>Q187*H187</f>
        <v>0.002</v>
      </c>
      <c r="S187" s="217">
        <v>0</v>
      </c>
      <c r="T187" s="218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9" t="s">
        <v>123</v>
      </c>
      <c r="AT187" s="219" t="s">
        <v>119</v>
      </c>
      <c r="AU187" s="219" t="s">
        <v>78</v>
      </c>
      <c r="AY187" s="19" t="s">
        <v>117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19" t="s">
        <v>81</v>
      </c>
      <c r="BK187" s="220">
        <f>ROUND(I187*H187,2)</f>
        <v>0</v>
      </c>
      <c r="BL187" s="19" t="s">
        <v>123</v>
      </c>
      <c r="BM187" s="219" t="s">
        <v>311</v>
      </c>
    </row>
    <row r="188" s="2" customFormat="1">
      <c r="A188" s="40"/>
      <c r="B188" s="41"/>
      <c r="C188" s="42"/>
      <c r="D188" s="221" t="s">
        <v>125</v>
      </c>
      <c r="E188" s="42"/>
      <c r="F188" s="222" t="s">
        <v>312</v>
      </c>
      <c r="G188" s="42"/>
      <c r="H188" s="42"/>
      <c r="I188" s="223"/>
      <c r="J188" s="42"/>
      <c r="K188" s="42"/>
      <c r="L188" s="46"/>
      <c r="M188" s="224"/>
      <c r="N188" s="225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125</v>
      </c>
      <c r="AU188" s="19" t="s">
        <v>78</v>
      </c>
    </row>
    <row r="189" s="13" customFormat="1">
      <c r="A189" s="13"/>
      <c r="B189" s="226"/>
      <c r="C189" s="227"/>
      <c r="D189" s="228" t="s">
        <v>127</v>
      </c>
      <c r="E189" s="229" t="s">
        <v>19</v>
      </c>
      <c r="F189" s="230" t="s">
        <v>313</v>
      </c>
      <c r="G189" s="227"/>
      <c r="H189" s="229" t="s">
        <v>19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127</v>
      </c>
      <c r="AU189" s="236" t="s">
        <v>78</v>
      </c>
      <c r="AV189" s="13" t="s">
        <v>81</v>
      </c>
      <c r="AW189" s="13" t="s">
        <v>35</v>
      </c>
      <c r="AX189" s="13" t="s">
        <v>73</v>
      </c>
      <c r="AY189" s="236" t="s">
        <v>117</v>
      </c>
    </row>
    <row r="190" s="14" customFormat="1">
      <c r="A190" s="14"/>
      <c r="B190" s="237"/>
      <c r="C190" s="238"/>
      <c r="D190" s="228" t="s">
        <v>127</v>
      </c>
      <c r="E190" s="239" t="s">
        <v>19</v>
      </c>
      <c r="F190" s="240" t="s">
        <v>185</v>
      </c>
      <c r="G190" s="238"/>
      <c r="H190" s="241">
        <v>10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7" t="s">
        <v>127</v>
      </c>
      <c r="AU190" s="247" t="s">
        <v>78</v>
      </c>
      <c r="AV190" s="14" t="s">
        <v>78</v>
      </c>
      <c r="AW190" s="14" t="s">
        <v>35</v>
      </c>
      <c r="AX190" s="14" t="s">
        <v>81</v>
      </c>
      <c r="AY190" s="247" t="s">
        <v>117</v>
      </c>
    </row>
    <row r="191" s="2" customFormat="1" ht="49.05" customHeight="1">
      <c r="A191" s="40"/>
      <c r="B191" s="41"/>
      <c r="C191" s="207" t="s">
        <v>314</v>
      </c>
      <c r="D191" s="207" t="s">
        <v>119</v>
      </c>
      <c r="E191" s="208" t="s">
        <v>315</v>
      </c>
      <c r="F191" s="209" t="s">
        <v>316</v>
      </c>
      <c r="G191" s="210" t="s">
        <v>148</v>
      </c>
      <c r="H191" s="211">
        <v>18</v>
      </c>
      <c r="I191" s="212"/>
      <c r="J191" s="213">
        <f>ROUND(I191*H191,2)</f>
        <v>0</v>
      </c>
      <c r="K191" s="214"/>
      <c r="L191" s="46"/>
      <c r="M191" s="215" t="s">
        <v>19</v>
      </c>
      <c r="N191" s="216" t="s">
        <v>44</v>
      </c>
      <c r="O191" s="86"/>
      <c r="P191" s="217">
        <f>O191*H191</f>
        <v>0</v>
      </c>
      <c r="Q191" s="217">
        <v>0.15540000000000001</v>
      </c>
      <c r="R191" s="217">
        <f>Q191*H191</f>
        <v>2.7972000000000001</v>
      </c>
      <c r="S191" s="217">
        <v>0</v>
      </c>
      <c r="T191" s="218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9" t="s">
        <v>123</v>
      </c>
      <c r="AT191" s="219" t="s">
        <v>119</v>
      </c>
      <c r="AU191" s="219" t="s">
        <v>78</v>
      </c>
      <c r="AY191" s="19" t="s">
        <v>117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9" t="s">
        <v>81</v>
      </c>
      <c r="BK191" s="220">
        <f>ROUND(I191*H191,2)</f>
        <v>0</v>
      </c>
      <c r="BL191" s="19" t="s">
        <v>123</v>
      </c>
      <c r="BM191" s="219" t="s">
        <v>317</v>
      </c>
    </row>
    <row r="192" s="2" customFormat="1">
      <c r="A192" s="40"/>
      <c r="B192" s="41"/>
      <c r="C192" s="42"/>
      <c r="D192" s="221" t="s">
        <v>125</v>
      </c>
      <c r="E192" s="42"/>
      <c r="F192" s="222" t="s">
        <v>318</v>
      </c>
      <c r="G192" s="42"/>
      <c r="H192" s="42"/>
      <c r="I192" s="223"/>
      <c r="J192" s="42"/>
      <c r="K192" s="42"/>
      <c r="L192" s="46"/>
      <c r="M192" s="224"/>
      <c r="N192" s="225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125</v>
      </c>
      <c r="AU192" s="19" t="s">
        <v>78</v>
      </c>
    </row>
    <row r="193" s="14" customFormat="1">
      <c r="A193" s="14"/>
      <c r="B193" s="237"/>
      <c r="C193" s="238"/>
      <c r="D193" s="228" t="s">
        <v>127</v>
      </c>
      <c r="E193" s="239" t="s">
        <v>19</v>
      </c>
      <c r="F193" s="240" t="s">
        <v>319</v>
      </c>
      <c r="G193" s="238"/>
      <c r="H193" s="241">
        <v>16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7" t="s">
        <v>127</v>
      </c>
      <c r="AU193" s="247" t="s">
        <v>78</v>
      </c>
      <c r="AV193" s="14" t="s">
        <v>78</v>
      </c>
      <c r="AW193" s="14" t="s">
        <v>35</v>
      </c>
      <c r="AX193" s="14" t="s">
        <v>73</v>
      </c>
      <c r="AY193" s="247" t="s">
        <v>117</v>
      </c>
    </row>
    <row r="194" s="14" customFormat="1">
      <c r="A194" s="14"/>
      <c r="B194" s="237"/>
      <c r="C194" s="238"/>
      <c r="D194" s="228" t="s">
        <v>127</v>
      </c>
      <c r="E194" s="239" t="s">
        <v>19</v>
      </c>
      <c r="F194" s="240" t="s">
        <v>320</v>
      </c>
      <c r="G194" s="238"/>
      <c r="H194" s="241">
        <v>2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7" t="s">
        <v>127</v>
      </c>
      <c r="AU194" s="247" t="s">
        <v>78</v>
      </c>
      <c r="AV194" s="14" t="s">
        <v>78</v>
      </c>
      <c r="AW194" s="14" t="s">
        <v>35</v>
      </c>
      <c r="AX194" s="14" t="s">
        <v>73</v>
      </c>
      <c r="AY194" s="247" t="s">
        <v>117</v>
      </c>
    </row>
    <row r="195" s="15" customFormat="1">
      <c r="A195" s="15"/>
      <c r="B195" s="248"/>
      <c r="C195" s="249"/>
      <c r="D195" s="228" t="s">
        <v>127</v>
      </c>
      <c r="E195" s="250" t="s">
        <v>19</v>
      </c>
      <c r="F195" s="251" t="s">
        <v>132</v>
      </c>
      <c r="G195" s="249"/>
      <c r="H195" s="252">
        <v>18</v>
      </c>
      <c r="I195" s="253"/>
      <c r="J195" s="249"/>
      <c r="K195" s="249"/>
      <c r="L195" s="254"/>
      <c r="M195" s="255"/>
      <c r="N195" s="256"/>
      <c r="O195" s="256"/>
      <c r="P195" s="256"/>
      <c r="Q195" s="256"/>
      <c r="R195" s="256"/>
      <c r="S195" s="256"/>
      <c r="T195" s="257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8" t="s">
        <v>127</v>
      </c>
      <c r="AU195" s="258" t="s">
        <v>78</v>
      </c>
      <c r="AV195" s="15" t="s">
        <v>123</v>
      </c>
      <c r="AW195" s="15" t="s">
        <v>35</v>
      </c>
      <c r="AX195" s="15" t="s">
        <v>81</v>
      </c>
      <c r="AY195" s="258" t="s">
        <v>117</v>
      </c>
    </row>
    <row r="196" s="2" customFormat="1" ht="24.15" customHeight="1">
      <c r="A196" s="40"/>
      <c r="B196" s="41"/>
      <c r="C196" s="259" t="s">
        <v>321</v>
      </c>
      <c r="D196" s="259" t="s">
        <v>211</v>
      </c>
      <c r="E196" s="260" t="s">
        <v>322</v>
      </c>
      <c r="F196" s="261" t="s">
        <v>323</v>
      </c>
      <c r="G196" s="262" t="s">
        <v>148</v>
      </c>
      <c r="H196" s="263">
        <v>16.32</v>
      </c>
      <c r="I196" s="264"/>
      <c r="J196" s="265">
        <f>ROUND(I196*H196,2)</f>
        <v>0</v>
      </c>
      <c r="K196" s="266"/>
      <c r="L196" s="267"/>
      <c r="M196" s="268" t="s">
        <v>19</v>
      </c>
      <c r="N196" s="269" t="s">
        <v>44</v>
      </c>
      <c r="O196" s="86"/>
      <c r="P196" s="217">
        <f>O196*H196</f>
        <v>0</v>
      </c>
      <c r="Q196" s="217">
        <v>0.048300000000000003</v>
      </c>
      <c r="R196" s="217">
        <f>Q196*H196</f>
        <v>0.78825600000000007</v>
      </c>
      <c r="S196" s="217">
        <v>0</v>
      </c>
      <c r="T196" s="218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9" t="s">
        <v>171</v>
      </c>
      <c r="AT196" s="219" t="s">
        <v>211</v>
      </c>
      <c r="AU196" s="219" t="s">
        <v>78</v>
      </c>
      <c r="AY196" s="19" t="s">
        <v>117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9" t="s">
        <v>81</v>
      </c>
      <c r="BK196" s="220">
        <f>ROUND(I196*H196,2)</f>
        <v>0</v>
      </c>
      <c r="BL196" s="19" t="s">
        <v>123</v>
      </c>
      <c r="BM196" s="219" t="s">
        <v>324</v>
      </c>
    </row>
    <row r="197" s="14" customFormat="1">
      <c r="A197" s="14"/>
      <c r="B197" s="237"/>
      <c r="C197" s="238"/>
      <c r="D197" s="228" t="s">
        <v>127</v>
      </c>
      <c r="E197" s="239" t="s">
        <v>19</v>
      </c>
      <c r="F197" s="240" t="s">
        <v>325</v>
      </c>
      <c r="G197" s="238"/>
      <c r="H197" s="241">
        <v>16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7" t="s">
        <v>127</v>
      </c>
      <c r="AU197" s="247" t="s">
        <v>78</v>
      </c>
      <c r="AV197" s="14" t="s">
        <v>78</v>
      </c>
      <c r="AW197" s="14" t="s">
        <v>35</v>
      </c>
      <c r="AX197" s="14" t="s">
        <v>81</v>
      </c>
      <c r="AY197" s="247" t="s">
        <v>117</v>
      </c>
    </row>
    <row r="198" s="14" customFormat="1">
      <c r="A198" s="14"/>
      <c r="B198" s="237"/>
      <c r="C198" s="238"/>
      <c r="D198" s="228" t="s">
        <v>127</v>
      </c>
      <c r="E198" s="238"/>
      <c r="F198" s="240" t="s">
        <v>326</v>
      </c>
      <c r="G198" s="238"/>
      <c r="H198" s="241">
        <v>16.32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7" t="s">
        <v>127</v>
      </c>
      <c r="AU198" s="247" t="s">
        <v>78</v>
      </c>
      <c r="AV198" s="14" t="s">
        <v>78</v>
      </c>
      <c r="AW198" s="14" t="s">
        <v>4</v>
      </c>
      <c r="AX198" s="14" t="s">
        <v>81</v>
      </c>
      <c r="AY198" s="247" t="s">
        <v>117</v>
      </c>
    </row>
    <row r="199" s="2" customFormat="1" ht="24.15" customHeight="1">
      <c r="A199" s="40"/>
      <c r="B199" s="41"/>
      <c r="C199" s="259" t="s">
        <v>327</v>
      </c>
      <c r="D199" s="259" t="s">
        <v>211</v>
      </c>
      <c r="E199" s="260" t="s">
        <v>328</v>
      </c>
      <c r="F199" s="261" t="s">
        <v>329</v>
      </c>
      <c r="G199" s="262" t="s">
        <v>148</v>
      </c>
      <c r="H199" s="263">
        <v>2</v>
      </c>
      <c r="I199" s="264"/>
      <c r="J199" s="265">
        <f>ROUND(I199*H199,2)</f>
        <v>0</v>
      </c>
      <c r="K199" s="266"/>
      <c r="L199" s="267"/>
      <c r="M199" s="268" t="s">
        <v>19</v>
      </c>
      <c r="N199" s="269" t="s">
        <v>44</v>
      </c>
      <c r="O199" s="86"/>
      <c r="P199" s="217">
        <f>O199*H199</f>
        <v>0</v>
      </c>
      <c r="Q199" s="217">
        <v>0.065670000000000006</v>
      </c>
      <c r="R199" s="217">
        <f>Q199*H199</f>
        <v>0.13134000000000001</v>
      </c>
      <c r="S199" s="217">
        <v>0</v>
      </c>
      <c r="T199" s="218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9" t="s">
        <v>171</v>
      </c>
      <c r="AT199" s="219" t="s">
        <v>211</v>
      </c>
      <c r="AU199" s="219" t="s">
        <v>78</v>
      </c>
      <c r="AY199" s="19" t="s">
        <v>117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9" t="s">
        <v>81</v>
      </c>
      <c r="BK199" s="220">
        <f>ROUND(I199*H199,2)</f>
        <v>0</v>
      </c>
      <c r="BL199" s="19" t="s">
        <v>123</v>
      </c>
      <c r="BM199" s="219" t="s">
        <v>330</v>
      </c>
    </row>
    <row r="200" s="2" customFormat="1" ht="49.05" customHeight="1">
      <c r="A200" s="40"/>
      <c r="B200" s="41"/>
      <c r="C200" s="207" t="s">
        <v>331</v>
      </c>
      <c r="D200" s="207" t="s">
        <v>119</v>
      </c>
      <c r="E200" s="208" t="s">
        <v>332</v>
      </c>
      <c r="F200" s="209" t="s">
        <v>333</v>
      </c>
      <c r="G200" s="210" t="s">
        <v>148</v>
      </c>
      <c r="H200" s="211">
        <v>2.7999999999999998</v>
      </c>
      <c r="I200" s="212"/>
      <c r="J200" s="213">
        <f>ROUND(I200*H200,2)</f>
        <v>0</v>
      </c>
      <c r="K200" s="214"/>
      <c r="L200" s="46"/>
      <c r="M200" s="215" t="s">
        <v>19</v>
      </c>
      <c r="N200" s="216" t="s">
        <v>44</v>
      </c>
      <c r="O200" s="86"/>
      <c r="P200" s="217">
        <f>O200*H200</f>
        <v>0</v>
      </c>
      <c r="Q200" s="217">
        <v>0.1295</v>
      </c>
      <c r="R200" s="217">
        <f>Q200*H200</f>
        <v>0.36259999999999998</v>
      </c>
      <c r="S200" s="217">
        <v>0</v>
      </c>
      <c r="T200" s="218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9" t="s">
        <v>123</v>
      </c>
      <c r="AT200" s="219" t="s">
        <v>119</v>
      </c>
      <c r="AU200" s="219" t="s">
        <v>78</v>
      </c>
      <c r="AY200" s="19" t="s">
        <v>117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19" t="s">
        <v>81</v>
      </c>
      <c r="BK200" s="220">
        <f>ROUND(I200*H200,2)</f>
        <v>0</v>
      </c>
      <c r="BL200" s="19" t="s">
        <v>123</v>
      </c>
      <c r="BM200" s="219" t="s">
        <v>334</v>
      </c>
    </row>
    <row r="201" s="2" customFormat="1">
      <c r="A201" s="40"/>
      <c r="B201" s="41"/>
      <c r="C201" s="42"/>
      <c r="D201" s="221" t="s">
        <v>125</v>
      </c>
      <c r="E201" s="42"/>
      <c r="F201" s="222" t="s">
        <v>335</v>
      </c>
      <c r="G201" s="42"/>
      <c r="H201" s="42"/>
      <c r="I201" s="223"/>
      <c r="J201" s="42"/>
      <c r="K201" s="42"/>
      <c r="L201" s="46"/>
      <c r="M201" s="224"/>
      <c r="N201" s="225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125</v>
      </c>
      <c r="AU201" s="19" t="s">
        <v>78</v>
      </c>
    </row>
    <row r="202" s="14" customFormat="1">
      <c r="A202" s="14"/>
      <c r="B202" s="237"/>
      <c r="C202" s="238"/>
      <c r="D202" s="228" t="s">
        <v>127</v>
      </c>
      <c r="E202" s="239" t="s">
        <v>19</v>
      </c>
      <c r="F202" s="240" t="s">
        <v>336</v>
      </c>
      <c r="G202" s="238"/>
      <c r="H202" s="241">
        <v>2.7999999999999998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7" t="s">
        <v>127</v>
      </c>
      <c r="AU202" s="247" t="s">
        <v>78</v>
      </c>
      <c r="AV202" s="14" t="s">
        <v>78</v>
      </c>
      <c r="AW202" s="14" t="s">
        <v>35</v>
      </c>
      <c r="AX202" s="14" t="s">
        <v>81</v>
      </c>
      <c r="AY202" s="247" t="s">
        <v>117</v>
      </c>
    </row>
    <row r="203" s="2" customFormat="1" ht="16.5" customHeight="1">
      <c r="A203" s="40"/>
      <c r="B203" s="41"/>
      <c r="C203" s="259" t="s">
        <v>337</v>
      </c>
      <c r="D203" s="259" t="s">
        <v>211</v>
      </c>
      <c r="E203" s="260" t="s">
        <v>338</v>
      </c>
      <c r="F203" s="261" t="s">
        <v>339</v>
      </c>
      <c r="G203" s="262" t="s">
        <v>148</v>
      </c>
      <c r="H203" s="263">
        <v>2.8559999999999999</v>
      </c>
      <c r="I203" s="264"/>
      <c r="J203" s="265">
        <f>ROUND(I203*H203,2)</f>
        <v>0</v>
      </c>
      <c r="K203" s="266"/>
      <c r="L203" s="267"/>
      <c r="M203" s="268" t="s">
        <v>19</v>
      </c>
      <c r="N203" s="269" t="s">
        <v>44</v>
      </c>
      <c r="O203" s="86"/>
      <c r="P203" s="217">
        <f>O203*H203</f>
        <v>0</v>
      </c>
      <c r="Q203" s="217">
        <v>0.029000000000000001</v>
      </c>
      <c r="R203" s="217">
        <f>Q203*H203</f>
        <v>0.082823999999999995</v>
      </c>
      <c r="S203" s="217">
        <v>0</v>
      </c>
      <c r="T203" s="218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9" t="s">
        <v>171</v>
      </c>
      <c r="AT203" s="219" t="s">
        <v>211</v>
      </c>
      <c r="AU203" s="219" t="s">
        <v>78</v>
      </c>
      <c r="AY203" s="19" t="s">
        <v>117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9" t="s">
        <v>81</v>
      </c>
      <c r="BK203" s="220">
        <f>ROUND(I203*H203,2)</f>
        <v>0</v>
      </c>
      <c r="BL203" s="19" t="s">
        <v>123</v>
      </c>
      <c r="BM203" s="219" t="s">
        <v>340</v>
      </c>
    </row>
    <row r="204" s="14" customFormat="1">
      <c r="A204" s="14"/>
      <c r="B204" s="237"/>
      <c r="C204" s="238"/>
      <c r="D204" s="228" t="s">
        <v>127</v>
      </c>
      <c r="E204" s="238"/>
      <c r="F204" s="240" t="s">
        <v>341</v>
      </c>
      <c r="G204" s="238"/>
      <c r="H204" s="241">
        <v>2.8559999999999999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7" t="s">
        <v>127</v>
      </c>
      <c r="AU204" s="247" t="s">
        <v>78</v>
      </c>
      <c r="AV204" s="14" t="s">
        <v>78</v>
      </c>
      <c r="AW204" s="14" t="s">
        <v>4</v>
      </c>
      <c r="AX204" s="14" t="s">
        <v>81</v>
      </c>
      <c r="AY204" s="247" t="s">
        <v>117</v>
      </c>
    </row>
    <row r="205" s="2" customFormat="1" ht="62.7" customHeight="1">
      <c r="A205" s="40"/>
      <c r="B205" s="41"/>
      <c r="C205" s="207" t="s">
        <v>342</v>
      </c>
      <c r="D205" s="207" t="s">
        <v>119</v>
      </c>
      <c r="E205" s="208" t="s">
        <v>343</v>
      </c>
      <c r="F205" s="209" t="s">
        <v>344</v>
      </c>
      <c r="G205" s="210" t="s">
        <v>148</v>
      </c>
      <c r="H205" s="211">
        <v>10.6</v>
      </c>
      <c r="I205" s="212"/>
      <c r="J205" s="213">
        <f>ROUND(I205*H205,2)</f>
        <v>0</v>
      </c>
      <c r="K205" s="214"/>
      <c r="L205" s="46"/>
      <c r="M205" s="215" t="s">
        <v>19</v>
      </c>
      <c r="N205" s="216" t="s">
        <v>44</v>
      </c>
      <c r="O205" s="86"/>
      <c r="P205" s="217">
        <f>O205*H205</f>
        <v>0</v>
      </c>
      <c r="Q205" s="217">
        <v>0.00060999999999999997</v>
      </c>
      <c r="R205" s="217">
        <f>Q205*H205</f>
        <v>0.0064659999999999995</v>
      </c>
      <c r="S205" s="217">
        <v>0</v>
      </c>
      <c r="T205" s="218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9" t="s">
        <v>123</v>
      </c>
      <c r="AT205" s="219" t="s">
        <v>119</v>
      </c>
      <c r="AU205" s="219" t="s">
        <v>78</v>
      </c>
      <c r="AY205" s="19" t="s">
        <v>117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19" t="s">
        <v>81</v>
      </c>
      <c r="BK205" s="220">
        <f>ROUND(I205*H205,2)</f>
        <v>0</v>
      </c>
      <c r="BL205" s="19" t="s">
        <v>123</v>
      </c>
      <c r="BM205" s="219" t="s">
        <v>345</v>
      </c>
    </row>
    <row r="206" s="2" customFormat="1">
      <c r="A206" s="40"/>
      <c r="B206" s="41"/>
      <c r="C206" s="42"/>
      <c r="D206" s="221" t="s">
        <v>125</v>
      </c>
      <c r="E206" s="42"/>
      <c r="F206" s="222" t="s">
        <v>346</v>
      </c>
      <c r="G206" s="42"/>
      <c r="H206" s="42"/>
      <c r="I206" s="223"/>
      <c r="J206" s="42"/>
      <c r="K206" s="42"/>
      <c r="L206" s="46"/>
      <c r="M206" s="224"/>
      <c r="N206" s="225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125</v>
      </c>
      <c r="AU206" s="19" t="s">
        <v>78</v>
      </c>
    </row>
    <row r="207" s="2" customFormat="1" ht="24.15" customHeight="1">
      <c r="A207" s="40"/>
      <c r="B207" s="41"/>
      <c r="C207" s="207" t="s">
        <v>347</v>
      </c>
      <c r="D207" s="207" t="s">
        <v>119</v>
      </c>
      <c r="E207" s="208" t="s">
        <v>348</v>
      </c>
      <c r="F207" s="209" t="s">
        <v>349</v>
      </c>
      <c r="G207" s="210" t="s">
        <v>148</v>
      </c>
      <c r="H207" s="211">
        <v>10.6</v>
      </c>
      <c r="I207" s="212"/>
      <c r="J207" s="213">
        <f>ROUND(I207*H207,2)</f>
        <v>0</v>
      </c>
      <c r="K207" s="214"/>
      <c r="L207" s="46"/>
      <c r="M207" s="215" t="s">
        <v>19</v>
      </c>
      <c r="N207" s="216" t="s">
        <v>44</v>
      </c>
      <c r="O207" s="86"/>
      <c r="P207" s="217">
        <f>O207*H207</f>
        <v>0</v>
      </c>
      <c r="Q207" s="217">
        <v>0</v>
      </c>
      <c r="R207" s="217">
        <f>Q207*H207</f>
        <v>0</v>
      </c>
      <c r="S207" s="217">
        <v>0</v>
      </c>
      <c r="T207" s="218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9" t="s">
        <v>123</v>
      </c>
      <c r="AT207" s="219" t="s">
        <v>119</v>
      </c>
      <c r="AU207" s="219" t="s">
        <v>78</v>
      </c>
      <c r="AY207" s="19" t="s">
        <v>117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19" t="s">
        <v>81</v>
      </c>
      <c r="BK207" s="220">
        <f>ROUND(I207*H207,2)</f>
        <v>0</v>
      </c>
      <c r="BL207" s="19" t="s">
        <v>123</v>
      </c>
      <c r="BM207" s="219" t="s">
        <v>350</v>
      </c>
    </row>
    <row r="208" s="2" customFormat="1">
      <c r="A208" s="40"/>
      <c r="B208" s="41"/>
      <c r="C208" s="42"/>
      <c r="D208" s="221" t="s">
        <v>125</v>
      </c>
      <c r="E208" s="42"/>
      <c r="F208" s="222" t="s">
        <v>351</v>
      </c>
      <c r="G208" s="42"/>
      <c r="H208" s="42"/>
      <c r="I208" s="223"/>
      <c r="J208" s="42"/>
      <c r="K208" s="42"/>
      <c r="L208" s="46"/>
      <c r="M208" s="224"/>
      <c r="N208" s="225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125</v>
      </c>
      <c r="AU208" s="19" t="s">
        <v>78</v>
      </c>
    </row>
    <row r="209" s="2" customFormat="1" ht="62.7" customHeight="1">
      <c r="A209" s="40"/>
      <c r="B209" s="41"/>
      <c r="C209" s="207" t="s">
        <v>352</v>
      </c>
      <c r="D209" s="207" t="s">
        <v>119</v>
      </c>
      <c r="E209" s="208" t="s">
        <v>353</v>
      </c>
      <c r="F209" s="209" t="s">
        <v>354</v>
      </c>
      <c r="G209" s="210" t="s">
        <v>122</v>
      </c>
      <c r="H209" s="211">
        <v>5</v>
      </c>
      <c r="I209" s="212"/>
      <c r="J209" s="213">
        <f>ROUND(I209*H209,2)</f>
        <v>0</v>
      </c>
      <c r="K209" s="214"/>
      <c r="L209" s="46"/>
      <c r="M209" s="215" t="s">
        <v>19</v>
      </c>
      <c r="N209" s="216" t="s">
        <v>44</v>
      </c>
      <c r="O209" s="86"/>
      <c r="P209" s="217">
        <f>O209*H209</f>
        <v>0</v>
      </c>
      <c r="Q209" s="217">
        <v>0</v>
      </c>
      <c r="R209" s="217">
        <f>Q209*H209</f>
        <v>0</v>
      </c>
      <c r="S209" s="217">
        <v>0</v>
      </c>
      <c r="T209" s="218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9" t="s">
        <v>123</v>
      </c>
      <c r="AT209" s="219" t="s">
        <v>119</v>
      </c>
      <c r="AU209" s="219" t="s">
        <v>78</v>
      </c>
      <c r="AY209" s="19" t="s">
        <v>117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19" t="s">
        <v>81</v>
      </c>
      <c r="BK209" s="220">
        <f>ROUND(I209*H209,2)</f>
        <v>0</v>
      </c>
      <c r="BL209" s="19" t="s">
        <v>123</v>
      </c>
      <c r="BM209" s="219" t="s">
        <v>355</v>
      </c>
    </row>
    <row r="210" s="2" customFormat="1">
      <c r="A210" s="40"/>
      <c r="B210" s="41"/>
      <c r="C210" s="42"/>
      <c r="D210" s="221" t="s">
        <v>125</v>
      </c>
      <c r="E210" s="42"/>
      <c r="F210" s="222" t="s">
        <v>356</v>
      </c>
      <c r="G210" s="42"/>
      <c r="H210" s="42"/>
      <c r="I210" s="223"/>
      <c r="J210" s="42"/>
      <c r="K210" s="42"/>
      <c r="L210" s="46"/>
      <c r="M210" s="224"/>
      <c r="N210" s="225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125</v>
      </c>
      <c r="AU210" s="19" t="s">
        <v>78</v>
      </c>
    </row>
    <row r="211" s="13" customFormat="1">
      <c r="A211" s="13"/>
      <c r="B211" s="226"/>
      <c r="C211" s="227"/>
      <c r="D211" s="228" t="s">
        <v>127</v>
      </c>
      <c r="E211" s="229" t="s">
        <v>19</v>
      </c>
      <c r="F211" s="230" t="s">
        <v>357</v>
      </c>
      <c r="G211" s="227"/>
      <c r="H211" s="229" t="s">
        <v>19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127</v>
      </c>
      <c r="AU211" s="236" t="s">
        <v>78</v>
      </c>
      <c r="AV211" s="13" t="s">
        <v>81</v>
      </c>
      <c r="AW211" s="13" t="s">
        <v>35</v>
      </c>
      <c r="AX211" s="13" t="s">
        <v>73</v>
      </c>
      <c r="AY211" s="236" t="s">
        <v>117</v>
      </c>
    </row>
    <row r="212" s="14" customFormat="1">
      <c r="A212" s="14"/>
      <c r="B212" s="237"/>
      <c r="C212" s="238"/>
      <c r="D212" s="228" t="s">
        <v>127</v>
      </c>
      <c r="E212" s="239" t="s">
        <v>19</v>
      </c>
      <c r="F212" s="240" t="s">
        <v>358</v>
      </c>
      <c r="G212" s="238"/>
      <c r="H212" s="241">
        <v>5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7" t="s">
        <v>127</v>
      </c>
      <c r="AU212" s="247" t="s">
        <v>78</v>
      </c>
      <c r="AV212" s="14" t="s">
        <v>78</v>
      </c>
      <c r="AW212" s="14" t="s">
        <v>35</v>
      </c>
      <c r="AX212" s="14" t="s">
        <v>81</v>
      </c>
      <c r="AY212" s="247" t="s">
        <v>117</v>
      </c>
    </row>
    <row r="213" s="2" customFormat="1" ht="55.5" customHeight="1">
      <c r="A213" s="40"/>
      <c r="B213" s="41"/>
      <c r="C213" s="207" t="s">
        <v>359</v>
      </c>
      <c r="D213" s="207" t="s">
        <v>119</v>
      </c>
      <c r="E213" s="208" t="s">
        <v>360</v>
      </c>
      <c r="F213" s="209" t="s">
        <v>361</v>
      </c>
      <c r="G213" s="210" t="s">
        <v>122</v>
      </c>
      <c r="H213" s="211">
        <v>25.640000000000001</v>
      </c>
      <c r="I213" s="212"/>
      <c r="J213" s="213">
        <f>ROUND(I213*H213,2)</f>
        <v>0</v>
      </c>
      <c r="K213" s="214"/>
      <c r="L213" s="46"/>
      <c r="M213" s="215" t="s">
        <v>19</v>
      </c>
      <c r="N213" s="216" t="s">
        <v>44</v>
      </c>
      <c r="O213" s="86"/>
      <c r="P213" s="217">
        <f>O213*H213</f>
        <v>0</v>
      </c>
      <c r="Q213" s="217">
        <v>0</v>
      </c>
      <c r="R213" s="217">
        <f>Q213*H213</f>
        <v>0</v>
      </c>
      <c r="S213" s="217">
        <v>0</v>
      </c>
      <c r="T213" s="218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9" t="s">
        <v>123</v>
      </c>
      <c r="AT213" s="219" t="s">
        <v>119</v>
      </c>
      <c r="AU213" s="219" t="s">
        <v>78</v>
      </c>
      <c r="AY213" s="19" t="s">
        <v>117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19" t="s">
        <v>81</v>
      </c>
      <c r="BK213" s="220">
        <f>ROUND(I213*H213,2)</f>
        <v>0</v>
      </c>
      <c r="BL213" s="19" t="s">
        <v>123</v>
      </c>
      <c r="BM213" s="219" t="s">
        <v>362</v>
      </c>
    </row>
    <row r="214" s="2" customFormat="1">
      <c r="A214" s="40"/>
      <c r="B214" s="41"/>
      <c r="C214" s="42"/>
      <c r="D214" s="221" t="s">
        <v>125</v>
      </c>
      <c r="E214" s="42"/>
      <c r="F214" s="222" t="s">
        <v>363</v>
      </c>
      <c r="G214" s="42"/>
      <c r="H214" s="42"/>
      <c r="I214" s="223"/>
      <c r="J214" s="42"/>
      <c r="K214" s="42"/>
      <c r="L214" s="46"/>
      <c r="M214" s="224"/>
      <c r="N214" s="225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125</v>
      </c>
      <c r="AU214" s="19" t="s">
        <v>78</v>
      </c>
    </row>
    <row r="215" s="14" customFormat="1">
      <c r="A215" s="14"/>
      <c r="B215" s="237"/>
      <c r="C215" s="238"/>
      <c r="D215" s="228" t="s">
        <v>127</v>
      </c>
      <c r="E215" s="239" t="s">
        <v>19</v>
      </c>
      <c r="F215" s="240" t="s">
        <v>364</v>
      </c>
      <c r="G215" s="238"/>
      <c r="H215" s="241">
        <v>9.2400000000000002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7" t="s">
        <v>127</v>
      </c>
      <c r="AU215" s="247" t="s">
        <v>78</v>
      </c>
      <c r="AV215" s="14" t="s">
        <v>78</v>
      </c>
      <c r="AW215" s="14" t="s">
        <v>35</v>
      </c>
      <c r="AX215" s="14" t="s">
        <v>73</v>
      </c>
      <c r="AY215" s="247" t="s">
        <v>117</v>
      </c>
    </row>
    <row r="216" s="14" customFormat="1">
      <c r="A216" s="14"/>
      <c r="B216" s="237"/>
      <c r="C216" s="238"/>
      <c r="D216" s="228" t="s">
        <v>127</v>
      </c>
      <c r="E216" s="239" t="s">
        <v>19</v>
      </c>
      <c r="F216" s="240" t="s">
        <v>265</v>
      </c>
      <c r="G216" s="238"/>
      <c r="H216" s="241">
        <v>16.399999999999999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7" t="s">
        <v>127</v>
      </c>
      <c r="AU216" s="247" t="s">
        <v>78</v>
      </c>
      <c r="AV216" s="14" t="s">
        <v>78</v>
      </c>
      <c r="AW216" s="14" t="s">
        <v>35</v>
      </c>
      <c r="AX216" s="14" t="s">
        <v>73</v>
      </c>
      <c r="AY216" s="247" t="s">
        <v>117</v>
      </c>
    </row>
    <row r="217" s="15" customFormat="1">
      <c r="A217" s="15"/>
      <c r="B217" s="248"/>
      <c r="C217" s="249"/>
      <c r="D217" s="228" t="s">
        <v>127</v>
      </c>
      <c r="E217" s="250" t="s">
        <v>19</v>
      </c>
      <c r="F217" s="251" t="s">
        <v>132</v>
      </c>
      <c r="G217" s="249"/>
      <c r="H217" s="252">
        <v>25.640000000000001</v>
      </c>
      <c r="I217" s="253"/>
      <c r="J217" s="249"/>
      <c r="K217" s="249"/>
      <c r="L217" s="254"/>
      <c r="M217" s="255"/>
      <c r="N217" s="256"/>
      <c r="O217" s="256"/>
      <c r="P217" s="256"/>
      <c r="Q217" s="256"/>
      <c r="R217" s="256"/>
      <c r="S217" s="256"/>
      <c r="T217" s="257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58" t="s">
        <v>127</v>
      </c>
      <c r="AU217" s="258" t="s">
        <v>78</v>
      </c>
      <c r="AV217" s="15" t="s">
        <v>123</v>
      </c>
      <c r="AW217" s="15" t="s">
        <v>35</v>
      </c>
      <c r="AX217" s="15" t="s">
        <v>81</v>
      </c>
      <c r="AY217" s="258" t="s">
        <v>117</v>
      </c>
    </row>
    <row r="218" s="12" customFormat="1" ht="22.8" customHeight="1">
      <c r="A218" s="12"/>
      <c r="B218" s="191"/>
      <c r="C218" s="192"/>
      <c r="D218" s="193" t="s">
        <v>72</v>
      </c>
      <c r="E218" s="205" t="s">
        <v>365</v>
      </c>
      <c r="F218" s="205" t="s">
        <v>366</v>
      </c>
      <c r="G218" s="192"/>
      <c r="H218" s="192"/>
      <c r="I218" s="195"/>
      <c r="J218" s="206">
        <f>BK218</f>
        <v>0</v>
      </c>
      <c r="K218" s="192"/>
      <c r="L218" s="197"/>
      <c r="M218" s="198"/>
      <c r="N218" s="199"/>
      <c r="O218" s="199"/>
      <c r="P218" s="200">
        <f>SUM(P219:P234)</f>
        <v>0</v>
      </c>
      <c r="Q218" s="199"/>
      <c r="R218" s="200">
        <f>SUM(R219:R234)</f>
        <v>0</v>
      </c>
      <c r="S218" s="199"/>
      <c r="T218" s="201">
        <f>SUM(T219:T234)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2" t="s">
        <v>81</v>
      </c>
      <c r="AT218" s="203" t="s">
        <v>72</v>
      </c>
      <c r="AU218" s="203" t="s">
        <v>81</v>
      </c>
      <c r="AY218" s="202" t="s">
        <v>117</v>
      </c>
      <c r="BK218" s="204">
        <f>SUM(BK219:BK234)</f>
        <v>0</v>
      </c>
    </row>
    <row r="219" s="2" customFormat="1" ht="37.8" customHeight="1">
      <c r="A219" s="40"/>
      <c r="B219" s="41"/>
      <c r="C219" s="207" t="s">
        <v>367</v>
      </c>
      <c r="D219" s="207" t="s">
        <v>119</v>
      </c>
      <c r="E219" s="208" t="s">
        <v>368</v>
      </c>
      <c r="F219" s="209" t="s">
        <v>369</v>
      </c>
      <c r="G219" s="210" t="s">
        <v>181</v>
      </c>
      <c r="H219" s="211">
        <v>13.07</v>
      </c>
      <c r="I219" s="212"/>
      <c r="J219" s="213">
        <f>ROUND(I219*H219,2)</f>
        <v>0</v>
      </c>
      <c r="K219" s="214"/>
      <c r="L219" s="46"/>
      <c r="M219" s="215" t="s">
        <v>19</v>
      </c>
      <c r="N219" s="216" t="s">
        <v>44</v>
      </c>
      <c r="O219" s="86"/>
      <c r="P219" s="217">
        <f>O219*H219</f>
        <v>0</v>
      </c>
      <c r="Q219" s="217">
        <v>0</v>
      </c>
      <c r="R219" s="217">
        <f>Q219*H219</f>
        <v>0</v>
      </c>
      <c r="S219" s="217">
        <v>0</v>
      </c>
      <c r="T219" s="218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9" t="s">
        <v>123</v>
      </c>
      <c r="AT219" s="219" t="s">
        <v>119</v>
      </c>
      <c r="AU219" s="219" t="s">
        <v>78</v>
      </c>
      <c r="AY219" s="19" t="s">
        <v>117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19" t="s">
        <v>81</v>
      </c>
      <c r="BK219" s="220">
        <f>ROUND(I219*H219,2)</f>
        <v>0</v>
      </c>
      <c r="BL219" s="19" t="s">
        <v>123</v>
      </c>
      <c r="BM219" s="219" t="s">
        <v>370</v>
      </c>
    </row>
    <row r="220" s="2" customFormat="1">
      <c r="A220" s="40"/>
      <c r="B220" s="41"/>
      <c r="C220" s="42"/>
      <c r="D220" s="221" t="s">
        <v>125</v>
      </c>
      <c r="E220" s="42"/>
      <c r="F220" s="222" t="s">
        <v>371</v>
      </c>
      <c r="G220" s="42"/>
      <c r="H220" s="42"/>
      <c r="I220" s="223"/>
      <c r="J220" s="42"/>
      <c r="K220" s="42"/>
      <c r="L220" s="46"/>
      <c r="M220" s="224"/>
      <c r="N220" s="225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125</v>
      </c>
      <c r="AU220" s="19" t="s">
        <v>78</v>
      </c>
    </row>
    <row r="221" s="2" customFormat="1" ht="24.15" customHeight="1">
      <c r="A221" s="40"/>
      <c r="B221" s="41"/>
      <c r="C221" s="207" t="s">
        <v>372</v>
      </c>
      <c r="D221" s="207" t="s">
        <v>119</v>
      </c>
      <c r="E221" s="208" t="s">
        <v>373</v>
      </c>
      <c r="F221" s="209" t="s">
        <v>374</v>
      </c>
      <c r="G221" s="210" t="s">
        <v>181</v>
      </c>
      <c r="H221" s="211">
        <v>52.280000000000001</v>
      </c>
      <c r="I221" s="212"/>
      <c r="J221" s="213">
        <f>ROUND(I221*H221,2)</f>
        <v>0</v>
      </c>
      <c r="K221" s="214"/>
      <c r="L221" s="46"/>
      <c r="M221" s="215" t="s">
        <v>19</v>
      </c>
      <c r="N221" s="216" t="s">
        <v>44</v>
      </c>
      <c r="O221" s="86"/>
      <c r="P221" s="217">
        <f>O221*H221</f>
        <v>0</v>
      </c>
      <c r="Q221" s="217">
        <v>0</v>
      </c>
      <c r="R221" s="217">
        <f>Q221*H221</f>
        <v>0</v>
      </c>
      <c r="S221" s="217">
        <v>0</v>
      </c>
      <c r="T221" s="218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9" t="s">
        <v>123</v>
      </c>
      <c r="AT221" s="219" t="s">
        <v>119</v>
      </c>
      <c r="AU221" s="219" t="s">
        <v>78</v>
      </c>
      <c r="AY221" s="19" t="s">
        <v>117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19" t="s">
        <v>81</v>
      </c>
      <c r="BK221" s="220">
        <f>ROUND(I221*H221,2)</f>
        <v>0</v>
      </c>
      <c r="BL221" s="19" t="s">
        <v>123</v>
      </c>
      <c r="BM221" s="219" t="s">
        <v>375</v>
      </c>
    </row>
    <row r="222" s="2" customFormat="1">
      <c r="A222" s="40"/>
      <c r="B222" s="41"/>
      <c r="C222" s="42"/>
      <c r="D222" s="221" t="s">
        <v>125</v>
      </c>
      <c r="E222" s="42"/>
      <c r="F222" s="222" t="s">
        <v>376</v>
      </c>
      <c r="G222" s="42"/>
      <c r="H222" s="42"/>
      <c r="I222" s="223"/>
      <c r="J222" s="42"/>
      <c r="K222" s="42"/>
      <c r="L222" s="46"/>
      <c r="M222" s="224"/>
      <c r="N222" s="225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125</v>
      </c>
      <c r="AU222" s="19" t="s">
        <v>78</v>
      </c>
    </row>
    <row r="223" s="13" customFormat="1">
      <c r="A223" s="13"/>
      <c r="B223" s="226"/>
      <c r="C223" s="227"/>
      <c r="D223" s="228" t="s">
        <v>127</v>
      </c>
      <c r="E223" s="229" t="s">
        <v>19</v>
      </c>
      <c r="F223" s="230" t="s">
        <v>377</v>
      </c>
      <c r="G223" s="227"/>
      <c r="H223" s="229" t="s">
        <v>19</v>
      </c>
      <c r="I223" s="231"/>
      <c r="J223" s="227"/>
      <c r="K223" s="227"/>
      <c r="L223" s="232"/>
      <c r="M223" s="233"/>
      <c r="N223" s="234"/>
      <c r="O223" s="234"/>
      <c r="P223" s="234"/>
      <c r="Q223" s="234"/>
      <c r="R223" s="234"/>
      <c r="S223" s="234"/>
      <c r="T223" s="23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6" t="s">
        <v>127</v>
      </c>
      <c r="AU223" s="236" t="s">
        <v>78</v>
      </c>
      <c r="AV223" s="13" t="s">
        <v>81</v>
      </c>
      <c r="AW223" s="13" t="s">
        <v>35</v>
      </c>
      <c r="AX223" s="13" t="s">
        <v>73</v>
      </c>
      <c r="AY223" s="236" t="s">
        <v>117</v>
      </c>
    </row>
    <row r="224" s="14" customFormat="1">
      <c r="A224" s="14"/>
      <c r="B224" s="237"/>
      <c r="C224" s="238"/>
      <c r="D224" s="228" t="s">
        <v>127</v>
      </c>
      <c r="E224" s="239" t="s">
        <v>19</v>
      </c>
      <c r="F224" s="240" t="s">
        <v>378</v>
      </c>
      <c r="G224" s="238"/>
      <c r="H224" s="241">
        <v>52.280000000000001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7" t="s">
        <v>127</v>
      </c>
      <c r="AU224" s="247" t="s">
        <v>78</v>
      </c>
      <c r="AV224" s="14" t="s">
        <v>78</v>
      </c>
      <c r="AW224" s="14" t="s">
        <v>35</v>
      </c>
      <c r="AX224" s="14" t="s">
        <v>81</v>
      </c>
      <c r="AY224" s="247" t="s">
        <v>117</v>
      </c>
    </row>
    <row r="225" s="2" customFormat="1" ht="44.25" customHeight="1">
      <c r="A225" s="40"/>
      <c r="B225" s="41"/>
      <c r="C225" s="207" t="s">
        <v>379</v>
      </c>
      <c r="D225" s="207" t="s">
        <v>119</v>
      </c>
      <c r="E225" s="208" t="s">
        <v>380</v>
      </c>
      <c r="F225" s="209" t="s">
        <v>381</v>
      </c>
      <c r="G225" s="210" t="s">
        <v>181</v>
      </c>
      <c r="H225" s="211">
        <v>3.4260000000000002</v>
      </c>
      <c r="I225" s="212"/>
      <c r="J225" s="213">
        <f>ROUND(I225*H225,2)</f>
        <v>0</v>
      </c>
      <c r="K225" s="214"/>
      <c r="L225" s="46"/>
      <c r="M225" s="215" t="s">
        <v>19</v>
      </c>
      <c r="N225" s="216" t="s">
        <v>44</v>
      </c>
      <c r="O225" s="86"/>
      <c r="P225" s="217">
        <f>O225*H225</f>
        <v>0</v>
      </c>
      <c r="Q225" s="217">
        <v>0</v>
      </c>
      <c r="R225" s="217">
        <f>Q225*H225</f>
        <v>0</v>
      </c>
      <c r="S225" s="217">
        <v>0</v>
      </c>
      <c r="T225" s="218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9" t="s">
        <v>123</v>
      </c>
      <c r="AT225" s="219" t="s">
        <v>119</v>
      </c>
      <c r="AU225" s="219" t="s">
        <v>78</v>
      </c>
      <c r="AY225" s="19" t="s">
        <v>117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19" t="s">
        <v>81</v>
      </c>
      <c r="BK225" s="220">
        <f>ROUND(I225*H225,2)</f>
        <v>0</v>
      </c>
      <c r="BL225" s="19" t="s">
        <v>123</v>
      </c>
      <c r="BM225" s="219" t="s">
        <v>382</v>
      </c>
    </row>
    <row r="226" s="2" customFormat="1">
      <c r="A226" s="40"/>
      <c r="B226" s="41"/>
      <c r="C226" s="42"/>
      <c r="D226" s="221" t="s">
        <v>125</v>
      </c>
      <c r="E226" s="42"/>
      <c r="F226" s="222" t="s">
        <v>383</v>
      </c>
      <c r="G226" s="42"/>
      <c r="H226" s="42"/>
      <c r="I226" s="223"/>
      <c r="J226" s="42"/>
      <c r="K226" s="42"/>
      <c r="L226" s="46"/>
      <c r="M226" s="224"/>
      <c r="N226" s="225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125</v>
      </c>
      <c r="AU226" s="19" t="s">
        <v>78</v>
      </c>
    </row>
    <row r="227" s="14" customFormat="1">
      <c r="A227" s="14"/>
      <c r="B227" s="237"/>
      <c r="C227" s="238"/>
      <c r="D227" s="228" t="s">
        <v>127</v>
      </c>
      <c r="E227" s="239" t="s">
        <v>19</v>
      </c>
      <c r="F227" s="240" t="s">
        <v>384</v>
      </c>
      <c r="G227" s="238"/>
      <c r="H227" s="241">
        <v>2.0499999999999998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7" t="s">
        <v>127</v>
      </c>
      <c r="AU227" s="247" t="s">
        <v>78</v>
      </c>
      <c r="AV227" s="14" t="s">
        <v>78</v>
      </c>
      <c r="AW227" s="14" t="s">
        <v>35</v>
      </c>
      <c r="AX227" s="14" t="s">
        <v>73</v>
      </c>
      <c r="AY227" s="247" t="s">
        <v>117</v>
      </c>
    </row>
    <row r="228" s="14" customFormat="1">
      <c r="A228" s="14"/>
      <c r="B228" s="237"/>
      <c r="C228" s="238"/>
      <c r="D228" s="228" t="s">
        <v>127</v>
      </c>
      <c r="E228" s="239" t="s">
        <v>19</v>
      </c>
      <c r="F228" s="240" t="s">
        <v>385</v>
      </c>
      <c r="G228" s="238"/>
      <c r="H228" s="241">
        <v>0.44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7" t="s">
        <v>127</v>
      </c>
      <c r="AU228" s="247" t="s">
        <v>78</v>
      </c>
      <c r="AV228" s="14" t="s">
        <v>78</v>
      </c>
      <c r="AW228" s="14" t="s">
        <v>35</v>
      </c>
      <c r="AX228" s="14" t="s">
        <v>73</v>
      </c>
      <c r="AY228" s="247" t="s">
        <v>117</v>
      </c>
    </row>
    <row r="229" s="14" customFormat="1">
      <c r="A229" s="14"/>
      <c r="B229" s="237"/>
      <c r="C229" s="238"/>
      <c r="D229" s="228" t="s">
        <v>127</v>
      </c>
      <c r="E229" s="239" t="s">
        <v>19</v>
      </c>
      <c r="F229" s="240" t="s">
        <v>386</v>
      </c>
      <c r="G229" s="238"/>
      <c r="H229" s="241">
        <v>0.93600000000000005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7" t="s">
        <v>127</v>
      </c>
      <c r="AU229" s="247" t="s">
        <v>78</v>
      </c>
      <c r="AV229" s="14" t="s">
        <v>78</v>
      </c>
      <c r="AW229" s="14" t="s">
        <v>35</v>
      </c>
      <c r="AX229" s="14" t="s">
        <v>73</v>
      </c>
      <c r="AY229" s="247" t="s">
        <v>117</v>
      </c>
    </row>
    <row r="230" s="15" customFormat="1">
      <c r="A230" s="15"/>
      <c r="B230" s="248"/>
      <c r="C230" s="249"/>
      <c r="D230" s="228" t="s">
        <v>127</v>
      </c>
      <c r="E230" s="250" t="s">
        <v>19</v>
      </c>
      <c r="F230" s="251" t="s">
        <v>132</v>
      </c>
      <c r="G230" s="249"/>
      <c r="H230" s="252">
        <v>3.4259999999999997</v>
      </c>
      <c r="I230" s="253"/>
      <c r="J230" s="249"/>
      <c r="K230" s="249"/>
      <c r="L230" s="254"/>
      <c r="M230" s="255"/>
      <c r="N230" s="256"/>
      <c r="O230" s="256"/>
      <c r="P230" s="256"/>
      <c r="Q230" s="256"/>
      <c r="R230" s="256"/>
      <c r="S230" s="256"/>
      <c r="T230" s="257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8" t="s">
        <v>127</v>
      </c>
      <c r="AU230" s="258" t="s">
        <v>78</v>
      </c>
      <c r="AV230" s="15" t="s">
        <v>123</v>
      </c>
      <c r="AW230" s="15" t="s">
        <v>35</v>
      </c>
      <c r="AX230" s="15" t="s">
        <v>81</v>
      </c>
      <c r="AY230" s="258" t="s">
        <v>117</v>
      </c>
    </row>
    <row r="231" s="2" customFormat="1" ht="44.25" customHeight="1">
      <c r="A231" s="40"/>
      <c r="B231" s="41"/>
      <c r="C231" s="207" t="s">
        <v>387</v>
      </c>
      <c r="D231" s="207" t="s">
        <v>119</v>
      </c>
      <c r="E231" s="208" t="s">
        <v>388</v>
      </c>
      <c r="F231" s="209" t="s">
        <v>180</v>
      </c>
      <c r="G231" s="210" t="s">
        <v>181</v>
      </c>
      <c r="H231" s="211">
        <v>9.3499999999999996</v>
      </c>
      <c r="I231" s="212"/>
      <c r="J231" s="213">
        <f>ROUND(I231*H231,2)</f>
        <v>0</v>
      </c>
      <c r="K231" s="214"/>
      <c r="L231" s="46"/>
      <c r="M231" s="215" t="s">
        <v>19</v>
      </c>
      <c r="N231" s="216" t="s">
        <v>44</v>
      </c>
      <c r="O231" s="86"/>
      <c r="P231" s="217">
        <f>O231*H231</f>
        <v>0</v>
      </c>
      <c r="Q231" s="217">
        <v>0</v>
      </c>
      <c r="R231" s="217">
        <f>Q231*H231</f>
        <v>0</v>
      </c>
      <c r="S231" s="217">
        <v>0</v>
      </c>
      <c r="T231" s="218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9" t="s">
        <v>123</v>
      </c>
      <c r="AT231" s="219" t="s">
        <v>119</v>
      </c>
      <c r="AU231" s="219" t="s">
        <v>78</v>
      </c>
      <c r="AY231" s="19" t="s">
        <v>117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19" t="s">
        <v>81</v>
      </c>
      <c r="BK231" s="220">
        <f>ROUND(I231*H231,2)</f>
        <v>0</v>
      </c>
      <c r="BL231" s="19" t="s">
        <v>123</v>
      </c>
      <c r="BM231" s="219" t="s">
        <v>389</v>
      </c>
    </row>
    <row r="232" s="2" customFormat="1">
      <c r="A232" s="40"/>
      <c r="B232" s="41"/>
      <c r="C232" s="42"/>
      <c r="D232" s="221" t="s">
        <v>125</v>
      </c>
      <c r="E232" s="42"/>
      <c r="F232" s="222" t="s">
        <v>390</v>
      </c>
      <c r="G232" s="42"/>
      <c r="H232" s="42"/>
      <c r="I232" s="223"/>
      <c r="J232" s="42"/>
      <c r="K232" s="42"/>
      <c r="L232" s="46"/>
      <c r="M232" s="224"/>
      <c r="N232" s="225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125</v>
      </c>
      <c r="AU232" s="19" t="s">
        <v>78</v>
      </c>
    </row>
    <row r="233" s="2" customFormat="1" ht="44.25" customHeight="1">
      <c r="A233" s="40"/>
      <c r="B233" s="41"/>
      <c r="C233" s="207" t="s">
        <v>391</v>
      </c>
      <c r="D233" s="207" t="s">
        <v>119</v>
      </c>
      <c r="E233" s="208" t="s">
        <v>392</v>
      </c>
      <c r="F233" s="209" t="s">
        <v>393</v>
      </c>
      <c r="G233" s="210" t="s">
        <v>181</v>
      </c>
      <c r="H233" s="211">
        <v>0.29399999999999998</v>
      </c>
      <c r="I233" s="212"/>
      <c r="J233" s="213">
        <f>ROUND(I233*H233,2)</f>
        <v>0</v>
      </c>
      <c r="K233" s="214"/>
      <c r="L233" s="46"/>
      <c r="M233" s="215" t="s">
        <v>19</v>
      </c>
      <c r="N233" s="216" t="s">
        <v>44</v>
      </c>
      <c r="O233" s="86"/>
      <c r="P233" s="217">
        <f>O233*H233</f>
        <v>0</v>
      </c>
      <c r="Q233" s="217">
        <v>0</v>
      </c>
      <c r="R233" s="217">
        <f>Q233*H233</f>
        <v>0</v>
      </c>
      <c r="S233" s="217">
        <v>0</v>
      </c>
      <c r="T233" s="218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9" t="s">
        <v>123</v>
      </c>
      <c r="AT233" s="219" t="s">
        <v>119</v>
      </c>
      <c r="AU233" s="219" t="s">
        <v>78</v>
      </c>
      <c r="AY233" s="19" t="s">
        <v>117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19" t="s">
        <v>81</v>
      </c>
      <c r="BK233" s="220">
        <f>ROUND(I233*H233,2)</f>
        <v>0</v>
      </c>
      <c r="BL233" s="19" t="s">
        <v>123</v>
      </c>
      <c r="BM233" s="219" t="s">
        <v>394</v>
      </c>
    </row>
    <row r="234" s="2" customFormat="1">
      <c r="A234" s="40"/>
      <c r="B234" s="41"/>
      <c r="C234" s="42"/>
      <c r="D234" s="221" t="s">
        <v>125</v>
      </c>
      <c r="E234" s="42"/>
      <c r="F234" s="222" t="s">
        <v>395</v>
      </c>
      <c r="G234" s="42"/>
      <c r="H234" s="42"/>
      <c r="I234" s="223"/>
      <c r="J234" s="42"/>
      <c r="K234" s="42"/>
      <c r="L234" s="46"/>
      <c r="M234" s="224"/>
      <c r="N234" s="225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125</v>
      </c>
      <c r="AU234" s="19" t="s">
        <v>78</v>
      </c>
    </row>
    <row r="235" s="12" customFormat="1" ht="22.8" customHeight="1">
      <c r="A235" s="12"/>
      <c r="B235" s="191"/>
      <c r="C235" s="192"/>
      <c r="D235" s="193" t="s">
        <v>72</v>
      </c>
      <c r="E235" s="205" t="s">
        <v>396</v>
      </c>
      <c r="F235" s="205" t="s">
        <v>397</v>
      </c>
      <c r="G235" s="192"/>
      <c r="H235" s="192"/>
      <c r="I235" s="195"/>
      <c r="J235" s="206">
        <f>BK235</f>
        <v>0</v>
      </c>
      <c r="K235" s="192"/>
      <c r="L235" s="197"/>
      <c r="M235" s="198"/>
      <c r="N235" s="199"/>
      <c r="O235" s="199"/>
      <c r="P235" s="200">
        <f>SUM(P236:P237)</f>
        <v>0</v>
      </c>
      <c r="Q235" s="199"/>
      <c r="R235" s="200">
        <f>SUM(R236:R237)</f>
        <v>0</v>
      </c>
      <c r="S235" s="199"/>
      <c r="T235" s="201">
        <f>SUM(T236:T237)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2" t="s">
        <v>81</v>
      </c>
      <c r="AT235" s="203" t="s">
        <v>72</v>
      </c>
      <c r="AU235" s="203" t="s">
        <v>81</v>
      </c>
      <c r="AY235" s="202" t="s">
        <v>117</v>
      </c>
      <c r="BK235" s="204">
        <f>SUM(BK236:BK237)</f>
        <v>0</v>
      </c>
    </row>
    <row r="236" s="2" customFormat="1" ht="37.8" customHeight="1">
      <c r="A236" s="40"/>
      <c r="B236" s="41"/>
      <c r="C236" s="207" t="s">
        <v>398</v>
      </c>
      <c r="D236" s="207" t="s">
        <v>119</v>
      </c>
      <c r="E236" s="208" t="s">
        <v>399</v>
      </c>
      <c r="F236" s="209" t="s">
        <v>400</v>
      </c>
      <c r="G236" s="210" t="s">
        <v>181</v>
      </c>
      <c r="H236" s="211">
        <v>55.387</v>
      </c>
      <c r="I236" s="212"/>
      <c r="J236" s="213">
        <f>ROUND(I236*H236,2)</f>
        <v>0</v>
      </c>
      <c r="K236" s="214"/>
      <c r="L236" s="46"/>
      <c r="M236" s="215" t="s">
        <v>19</v>
      </c>
      <c r="N236" s="216" t="s">
        <v>44</v>
      </c>
      <c r="O236" s="86"/>
      <c r="P236" s="217">
        <f>O236*H236</f>
        <v>0</v>
      </c>
      <c r="Q236" s="217">
        <v>0</v>
      </c>
      <c r="R236" s="217">
        <f>Q236*H236</f>
        <v>0</v>
      </c>
      <c r="S236" s="217">
        <v>0</v>
      </c>
      <c r="T236" s="218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9" t="s">
        <v>123</v>
      </c>
      <c r="AT236" s="219" t="s">
        <v>119</v>
      </c>
      <c r="AU236" s="219" t="s">
        <v>78</v>
      </c>
      <c r="AY236" s="19" t="s">
        <v>117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19" t="s">
        <v>81</v>
      </c>
      <c r="BK236" s="220">
        <f>ROUND(I236*H236,2)</f>
        <v>0</v>
      </c>
      <c r="BL236" s="19" t="s">
        <v>123</v>
      </c>
      <c r="BM236" s="219" t="s">
        <v>401</v>
      </c>
    </row>
    <row r="237" s="2" customFormat="1">
      <c r="A237" s="40"/>
      <c r="B237" s="41"/>
      <c r="C237" s="42"/>
      <c r="D237" s="221" t="s">
        <v>125</v>
      </c>
      <c r="E237" s="42"/>
      <c r="F237" s="222" t="s">
        <v>402</v>
      </c>
      <c r="G237" s="42"/>
      <c r="H237" s="42"/>
      <c r="I237" s="223"/>
      <c r="J237" s="42"/>
      <c r="K237" s="42"/>
      <c r="L237" s="46"/>
      <c r="M237" s="224"/>
      <c r="N237" s="225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125</v>
      </c>
      <c r="AU237" s="19" t="s">
        <v>78</v>
      </c>
    </row>
    <row r="238" s="12" customFormat="1" ht="25.92" customHeight="1">
      <c r="A238" s="12"/>
      <c r="B238" s="191"/>
      <c r="C238" s="192"/>
      <c r="D238" s="193" t="s">
        <v>72</v>
      </c>
      <c r="E238" s="194" t="s">
        <v>403</v>
      </c>
      <c r="F238" s="194" t="s">
        <v>404</v>
      </c>
      <c r="G238" s="192"/>
      <c r="H238" s="192"/>
      <c r="I238" s="195"/>
      <c r="J238" s="196">
        <f>BK238</f>
        <v>0</v>
      </c>
      <c r="K238" s="192"/>
      <c r="L238" s="197"/>
      <c r="M238" s="198"/>
      <c r="N238" s="199"/>
      <c r="O238" s="199"/>
      <c r="P238" s="200">
        <f>P239</f>
        <v>0</v>
      </c>
      <c r="Q238" s="199"/>
      <c r="R238" s="200">
        <f>R239</f>
        <v>0.0030879999999999996</v>
      </c>
      <c r="S238" s="199"/>
      <c r="T238" s="201">
        <f>T239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2" t="s">
        <v>78</v>
      </c>
      <c r="AT238" s="203" t="s">
        <v>72</v>
      </c>
      <c r="AU238" s="203" t="s">
        <v>73</v>
      </c>
      <c r="AY238" s="202" t="s">
        <v>117</v>
      </c>
      <c r="BK238" s="204">
        <f>BK239</f>
        <v>0</v>
      </c>
    </row>
    <row r="239" s="12" customFormat="1" ht="22.8" customHeight="1">
      <c r="A239" s="12"/>
      <c r="B239" s="191"/>
      <c r="C239" s="192"/>
      <c r="D239" s="193" t="s">
        <v>72</v>
      </c>
      <c r="E239" s="205" t="s">
        <v>405</v>
      </c>
      <c r="F239" s="205" t="s">
        <v>406</v>
      </c>
      <c r="G239" s="192"/>
      <c r="H239" s="192"/>
      <c r="I239" s="195"/>
      <c r="J239" s="206">
        <f>BK239</f>
        <v>0</v>
      </c>
      <c r="K239" s="192"/>
      <c r="L239" s="197"/>
      <c r="M239" s="198"/>
      <c r="N239" s="199"/>
      <c r="O239" s="199"/>
      <c r="P239" s="200">
        <f>SUM(P240:P246)</f>
        <v>0</v>
      </c>
      <c r="Q239" s="199"/>
      <c r="R239" s="200">
        <f>SUM(R240:R246)</f>
        <v>0.0030879999999999996</v>
      </c>
      <c r="S239" s="199"/>
      <c r="T239" s="201">
        <f>SUM(T240:T246)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2" t="s">
        <v>78</v>
      </c>
      <c r="AT239" s="203" t="s">
        <v>72</v>
      </c>
      <c r="AU239" s="203" t="s">
        <v>81</v>
      </c>
      <c r="AY239" s="202" t="s">
        <v>117</v>
      </c>
      <c r="BK239" s="204">
        <f>SUM(BK240:BK246)</f>
        <v>0</v>
      </c>
    </row>
    <row r="240" s="2" customFormat="1" ht="24.15" customHeight="1">
      <c r="A240" s="40"/>
      <c r="B240" s="41"/>
      <c r="C240" s="207" t="s">
        <v>407</v>
      </c>
      <c r="D240" s="207" t="s">
        <v>119</v>
      </c>
      <c r="E240" s="208" t="s">
        <v>408</v>
      </c>
      <c r="F240" s="209" t="s">
        <v>409</v>
      </c>
      <c r="G240" s="210" t="s">
        <v>122</v>
      </c>
      <c r="H240" s="211">
        <v>7.5999999999999996</v>
      </c>
      <c r="I240" s="212"/>
      <c r="J240" s="213">
        <f>ROUND(I240*H240,2)</f>
        <v>0</v>
      </c>
      <c r="K240" s="214"/>
      <c r="L240" s="46"/>
      <c r="M240" s="215" t="s">
        <v>19</v>
      </c>
      <c r="N240" s="216" t="s">
        <v>44</v>
      </c>
      <c r="O240" s="86"/>
      <c r="P240" s="217">
        <f>O240*H240</f>
        <v>0</v>
      </c>
      <c r="Q240" s="217">
        <v>4.0000000000000003E-05</v>
      </c>
      <c r="R240" s="217">
        <f>Q240*H240</f>
        <v>0.00030400000000000002</v>
      </c>
      <c r="S240" s="217">
        <v>0</v>
      </c>
      <c r="T240" s="218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9" t="s">
        <v>218</v>
      </c>
      <c r="AT240" s="219" t="s">
        <v>119</v>
      </c>
      <c r="AU240" s="219" t="s">
        <v>78</v>
      </c>
      <c r="AY240" s="19" t="s">
        <v>117</v>
      </c>
      <c r="BE240" s="220">
        <f>IF(N240="základní",J240,0)</f>
        <v>0</v>
      </c>
      <c r="BF240" s="220">
        <f>IF(N240="snížená",J240,0)</f>
        <v>0</v>
      </c>
      <c r="BG240" s="220">
        <f>IF(N240="zákl. přenesená",J240,0)</f>
        <v>0</v>
      </c>
      <c r="BH240" s="220">
        <f>IF(N240="sníž. přenesená",J240,0)</f>
        <v>0</v>
      </c>
      <c r="BI240" s="220">
        <f>IF(N240="nulová",J240,0)</f>
        <v>0</v>
      </c>
      <c r="BJ240" s="19" t="s">
        <v>81</v>
      </c>
      <c r="BK240" s="220">
        <f>ROUND(I240*H240,2)</f>
        <v>0</v>
      </c>
      <c r="BL240" s="19" t="s">
        <v>218</v>
      </c>
      <c r="BM240" s="219" t="s">
        <v>410</v>
      </c>
    </row>
    <row r="241" s="2" customFormat="1">
      <c r="A241" s="40"/>
      <c r="B241" s="41"/>
      <c r="C241" s="42"/>
      <c r="D241" s="221" t="s">
        <v>125</v>
      </c>
      <c r="E241" s="42"/>
      <c r="F241" s="222" t="s">
        <v>411</v>
      </c>
      <c r="G241" s="42"/>
      <c r="H241" s="42"/>
      <c r="I241" s="223"/>
      <c r="J241" s="42"/>
      <c r="K241" s="42"/>
      <c r="L241" s="46"/>
      <c r="M241" s="224"/>
      <c r="N241" s="225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125</v>
      </c>
      <c r="AU241" s="19" t="s">
        <v>78</v>
      </c>
    </row>
    <row r="242" s="14" customFormat="1">
      <c r="A242" s="14"/>
      <c r="B242" s="237"/>
      <c r="C242" s="238"/>
      <c r="D242" s="228" t="s">
        <v>127</v>
      </c>
      <c r="E242" s="239" t="s">
        <v>19</v>
      </c>
      <c r="F242" s="240" t="s">
        <v>412</v>
      </c>
      <c r="G242" s="238"/>
      <c r="H242" s="241">
        <v>7.5999999999999996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7" t="s">
        <v>127</v>
      </c>
      <c r="AU242" s="247" t="s">
        <v>78</v>
      </c>
      <c r="AV242" s="14" t="s">
        <v>78</v>
      </c>
      <c r="AW242" s="14" t="s">
        <v>35</v>
      </c>
      <c r="AX242" s="14" t="s">
        <v>81</v>
      </c>
      <c r="AY242" s="247" t="s">
        <v>117</v>
      </c>
    </row>
    <row r="243" s="2" customFormat="1" ht="24.15" customHeight="1">
      <c r="A243" s="40"/>
      <c r="B243" s="41"/>
      <c r="C243" s="259" t="s">
        <v>413</v>
      </c>
      <c r="D243" s="259" t="s">
        <v>211</v>
      </c>
      <c r="E243" s="260" t="s">
        <v>414</v>
      </c>
      <c r="F243" s="261" t="s">
        <v>415</v>
      </c>
      <c r="G243" s="262" t="s">
        <v>122</v>
      </c>
      <c r="H243" s="263">
        <v>9.2799999999999994</v>
      </c>
      <c r="I243" s="264"/>
      <c r="J243" s="265">
        <f>ROUND(I243*H243,2)</f>
        <v>0</v>
      </c>
      <c r="K243" s="266"/>
      <c r="L243" s="267"/>
      <c r="M243" s="268" t="s">
        <v>19</v>
      </c>
      <c r="N243" s="269" t="s">
        <v>44</v>
      </c>
      <c r="O243" s="86"/>
      <c r="P243" s="217">
        <f>O243*H243</f>
        <v>0</v>
      </c>
      <c r="Q243" s="217">
        <v>0.00029999999999999997</v>
      </c>
      <c r="R243" s="217">
        <f>Q243*H243</f>
        <v>0.0027839999999999996</v>
      </c>
      <c r="S243" s="217">
        <v>0</v>
      </c>
      <c r="T243" s="218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9" t="s">
        <v>308</v>
      </c>
      <c r="AT243" s="219" t="s">
        <v>211</v>
      </c>
      <c r="AU243" s="219" t="s">
        <v>78</v>
      </c>
      <c r="AY243" s="19" t="s">
        <v>117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19" t="s">
        <v>81</v>
      </c>
      <c r="BK243" s="220">
        <f>ROUND(I243*H243,2)</f>
        <v>0</v>
      </c>
      <c r="BL243" s="19" t="s">
        <v>218</v>
      </c>
      <c r="BM243" s="219" t="s">
        <v>416</v>
      </c>
    </row>
    <row r="244" s="14" customFormat="1">
      <c r="A244" s="14"/>
      <c r="B244" s="237"/>
      <c r="C244" s="238"/>
      <c r="D244" s="228" t="s">
        <v>127</v>
      </c>
      <c r="E244" s="238"/>
      <c r="F244" s="240" t="s">
        <v>417</v>
      </c>
      <c r="G244" s="238"/>
      <c r="H244" s="241">
        <v>9.2799999999999994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7" t="s">
        <v>127</v>
      </c>
      <c r="AU244" s="247" t="s">
        <v>78</v>
      </c>
      <c r="AV244" s="14" t="s">
        <v>78</v>
      </c>
      <c r="AW244" s="14" t="s">
        <v>4</v>
      </c>
      <c r="AX244" s="14" t="s">
        <v>81</v>
      </c>
      <c r="AY244" s="247" t="s">
        <v>117</v>
      </c>
    </row>
    <row r="245" s="2" customFormat="1" ht="49.05" customHeight="1">
      <c r="A245" s="40"/>
      <c r="B245" s="41"/>
      <c r="C245" s="207" t="s">
        <v>418</v>
      </c>
      <c r="D245" s="207" t="s">
        <v>119</v>
      </c>
      <c r="E245" s="208" t="s">
        <v>419</v>
      </c>
      <c r="F245" s="209" t="s">
        <v>420</v>
      </c>
      <c r="G245" s="210" t="s">
        <v>181</v>
      </c>
      <c r="H245" s="211">
        <v>0.0030000000000000001</v>
      </c>
      <c r="I245" s="212"/>
      <c r="J245" s="213">
        <f>ROUND(I245*H245,2)</f>
        <v>0</v>
      </c>
      <c r="K245" s="214"/>
      <c r="L245" s="46"/>
      <c r="M245" s="215" t="s">
        <v>19</v>
      </c>
      <c r="N245" s="216" t="s">
        <v>44</v>
      </c>
      <c r="O245" s="86"/>
      <c r="P245" s="217">
        <f>O245*H245</f>
        <v>0</v>
      </c>
      <c r="Q245" s="217">
        <v>0</v>
      </c>
      <c r="R245" s="217">
        <f>Q245*H245</f>
        <v>0</v>
      </c>
      <c r="S245" s="217">
        <v>0</v>
      </c>
      <c r="T245" s="218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9" t="s">
        <v>218</v>
      </c>
      <c r="AT245" s="219" t="s">
        <v>119</v>
      </c>
      <c r="AU245" s="219" t="s">
        <v>78</v>
      </c>
      <c r="AY245" s="19" t="s">
        <v>117</v>
      </c>
      <c r="BE245" s="220">
        <f>IF(N245="základní",J245,0)</f>
        <v>0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19" t="s">
        <v>81</v>
      </c>
      <c r="BK245" s="220">
        <f>ROUND(I245*H245,2)</f>
        <v>0</v>
      </c>
      <c r="BL245" s="19" t="s">
        <v>218</v>
      </c>
      <c r="BM245" s="219" t="s">
        <v>421</v>
      </c>
    </row>
    <row r="246" s="2" customFormat="1">
      <c r="A246" s="40"/>
      <c r="B246" s="41"/>
      <c r="C246" s="42"/>
      <c r="D246" s="221" t="s">
        <v>125</v>
      </c>
      <c r="E246" s="42"/>
      <c r="F246" s="222" t="s">
        <v>422</v>
      </c>
      <c r="G246" s="42"/>
      <c r="H246" s="42"/>
      <c r="I246" s="223"/>
      <c r="J246" s="42"/>
      <c r="K246" s="42"/>
      <c r="L246" s="46"/>
      <c r="M246" s="270"/>
      <c r="N246" s="271"/>
      <c r="O246" s="272"/>
      <c r="P246" s="272"/>
      <c r="Q246" s="272"/>
      <c r="R246" s="272"/>
      <c r="S246" s="272"/>
      <c r="T246" s="273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125</v>
      </c>
      <c r="AU246" s="19" t="s">
        <v>78</v>
      </c>
    </row>
    <row r="247" s="2" customFormat="1" ht="6.96" customHeight="1">
      <c r="A247" s="40"/>
      <c r="B247" s="61"/>
      <c r="C247" s="62"/>
      <c r="D247" s="62"/>
      <c r="E247" s="62"/>
      <c r="F247" s="62"/>
      <c r="G247" s="62"/>
      <c r="H247" s="62"/>
      <c r="I247" s="62"/>
      <c r="J247" s="62"/>
      <c r="K247" s="62"/>
      <c r="L247" s="46"/>
      <c r="M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</row>
  </sheetData>
  <sheetProtection sheet="1" autoFilter="0" formatColumns="0" formatRows="0" objects="1" scenarios="1" spinCount="100000" saltValue="zGdPXZvgBQYfq7tV+eeosJs1nCBG2FG6n4avMN8CfsIttJmkp4d98Qj1QdVuELbCk5C4wj1syTJmhc1nWn1Wng==" hashValue="r8ff4q1R+B15TNMNaW3xNDt4N9pEezTCB2P/jGx3Vjy1h13C3NjhXJvI89jr/0/2Jh2cdgAD+FJdkjT6/4nTjw==" algorithmName="SHA-512" password="CC35"/>
  <autoFilter ref="C87:K246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4_02/113106123"/>
    <hyperlink ref="F99" r:id="rId2" display="https://podminky.urs.cz/item/CS_URS_2024_02/113107122"/>
    <hyperlink ref="F105" r:id="rId3" display="https://podminky.urs.cz/item/CS_URS_2024_02/113107341"/>
    <hyperlink ref="F108" r:id="rId4" display="https://podminky.urs.cz/item/CS_URS_2024_02/113202111"/>
    <hyperlink ref="F111" r:id="rId5" display="https://podminky.urs.cz/item/CS_URS_2024_02/113204111"/>
    <hyperlink ref="F114" r:id="rId6" display="https://podminky.urs.cz/item/CS_URS_2024_02/122151101"/>
    <hyperlink ref="F118" r:id="rId7" display="https://podminky.urs.cz/item/CS_URS_2024_02/129001101"/>
    <hyperlink ref="F120" r:id="rId8" display="https://podminky.urs.cz/item/CS_URS_2024_02/162651112"/>
    <hyperlink ref="F125" r:id="rId9" display="https://podminky.urs.cz/item/CS_URS_2024_02/171201231"/>
    <hyperlink ref="F128" r:id="rId10" display="https://podminky.urs.cz/item/CS_URS_2024_02/171251201"/>
    <hyperlink ref="F130" r:id="rId11" display="https://podminky.urs.cz/item/CS_URS_2024_02/174111101"/>
    <hyperlink ref="F134" r:id="rId12" display="https://podminky.urs.cz/item/CS_URS_2024_02/181111111"/>
    <hyperlink ref="F136" r:id="rId13" display="https://podminky.urs.cz/item/CS_URS_2024_02/181311103"/>
    <hyperlink ref="F138" r:id="rId14" display="https://podminky.urs.cz/item/CS_URS_2024_02/181411131"/>
    <hyperlink ref="F143" r:id="rId15" display="https://podminky.urs.cz/item/CS_URS_2024_02/339921132"/>
    <hyperlink ref="F149" r:id="rId16" display="https://podminky.urs.cz/item/CS_URS_2024_02/564871011"/>
    <hyperlink ref="F151" r:id="rId17" display="https://podminky.urs.cz/item/CS_URS_2024_02/564962111"/>
    <hyperlink ref="F153" r:id="rId18" display="https://podminky.urs.cz/item/CS_URS_2024_02/565145101"/>
    <hyperlink ref="F155" r:id="rId19" display="https://podminky.urs.cz/item/CS_URS_2024_02/573191111"/>
    <hyperlink ref="F157" r:id="rId20" display="https://podminky.urs.cz/item/CS_URS_2024_02/573231108"/>
    <hyperlink ref="F159" r:id="rId21" display="https://podminky.urs.cz/item/CS_URS_2024_02/577134211"/>
    <hyperlink ref="F161" r:id="rId22" display="https://podminky.urs.cz/item/CS_URS_2024_02/596212211"/>
    <hyperlink ref="F177" r:id="rId23" display="https://podminky.urs.cz/item/CS_URS_2024_02/596212214"/>
    <hyperlink ref="F180" r:id="rId24" display="https://podminky.urs.cz/item/CS_URS_2024_02/912113111"/>
    <hyperlink ref="F184" r:id="rId25" display="https://podminky.urs.cz/item/CS_URS_2024_02/912113112"/>
    <hyperlink ref="F188" r:id="rId26" display="https://podminky.urs.cz/item/CS_URS_2024_02/915211115"/>
    <hyperlink ref="F192" r:id="rId27" display="https://podminky.urs.cz/item/CS_URS_2024_02/916131213"/>
    <hyperlink ref="F201" r:id="rId28" display="https://podminky.urs.cz/item/CS_URS_2024_02/916231213"/>
    <hyperlink ref="F206" r:id="rId29" display="https://podminky.urs.cz/item/CS_URS_2024_02/919732211"/>
    <hyperlink ref="F208" r:id="rId30" display="https://podminky.urs.cz/item/CS_URS_2024_02/919735111"/>
    <hyperlink ref="F210" r:id="rId31" display="https://podminky.urs.cz/item/CS_URS_2024_02/938909331"/>
    <hyperlink ref="F214" r:id="rId32" display="https://podminky.urs.cz/item/CS_URS_2024_02/979054451"/>
    <hyperlink ref="F220" r:id="rId33" display="https://podminky.urs.cz/item/CS_URS_2024_02/997221571"/>
    <hyperlink ref="F222" r:id="rId34" display="https://podminky.urs.cz/item/CS_URS_2024_02/997221579"/>
    <hyperlink ref="F226" r:id="rId35" display="https://podminky.urs.cz/item/CS_URS_2024_02/997221861"/>
    <hyperlink ref="F232" r:id="rId36" display="https://podminky.urs.cz/item/CS_URS_2024_02/997221873"/>
    <hyperlink ref="F234" r:id="rId37" display="https://podminky.urs.cz/item/CS_URS_2024_02/997221875"/>
    <hyperlink ref="F237" r:id="rId38" display="https://podminky.urs.cz/item/CS_URS_2024_02/998223011"/>
    <hyperlink ref="F241" r:id="rId39" display="https://podminky.urs.cz/item/CS_URS_2024_02/711161273"/>
    <hyperlink ref="F246" r:id="rId40" display="https://podminky.urs.cz/item/CS_URS_2024_02/99871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78</v>
      </c>
    </row>
    <row r="4" s="1" customFormat="1" ht="24.96" customHeight="1">
      <c r="B4" s="22"/>
      <c r="D4" s="132" t="s">
        <v>86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Zhotovení zpevněných stanovišť kontejnerů na odpad - XI. Etapa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423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30. 7. 2024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33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ROUND((SUM(BE85:BE125)),  2)</f>
        <v>0</v>
      </c>
      <c r="G33" s="40"/>
      <c r="H33" s="40"/>
      <c r="I33" s="150">
        <v>0.20999999999999999</v>
      </c>
      <c r="J33" s="149">
        <f>ROUND(((SUM(BE85:BE125))*I33),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ROUND((SUM(BF85:BF125)),  2)</f>
        <v>0</v>
      </c>
      <c r="G34" s="40"/>
      <c r="H34" s="40"/>
      <c r="I34" s="150">
        <v>0.12</v>
      </c>
      <c r="J34" s="149">
        <f>ROUND(((SUM(BF85:BF125))*I34),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ROUND((SUM(BG85:BG125)),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ROUND((SUM(BH85:BH125)),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ROUND((SUM(BI85:BI125)),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Zhotovení zpevněných stanovišť kontejnerů na odpad - XI. Etapa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Jihlava</v>
      </c>
      <c r="G52" s="42"/>
      <c r="H52" s="42"/>
      <c r="I52" s="34" t="s">
        <v>23</v>
      </c>
      <c r="J52" s="74" t="str">
        <f>IF(J12="","",J12)</f>
        <v>30. 7. 2024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Statutární město Jihlava</v>
      </c>
      <c r="G54" s="42"/>
      <c r="H54" s="42"/>
      <c r="I54" s="34" t="s">
        <v>32</v>
      </c>
      <c r="J54" s="38" t="str">
        <f>E21</f>
        <v>Agroprojekt Jihlava, spol.s.r.o.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Agroprojekt Jihlava, spol.s.r.o.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90</v>
      </c>
      <c r="D57" s="164"/>
      <c r="E57" s="164"/>
      <c r="F57" s="164"/>
      <c r="G57" s="164"/>
      <c r="H57" s="164"/>
      <c r="I57" s="164"/>
      <c r="J57" s="165" t="s">
        <v>91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92</v>
      </c>
    </row>
    <row r="60" s="9" customFormat="1" ht="24.96" customHeight="1">
      <c r="A60" s="9"/>
      <c r="B60" s="167"/>
      <c r="C60" s="168"/>
      <c r="D60" s="169" t="s">
        <v>424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425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426</v>
      </c>
      <c r="E62" s="176"/>
      <c r="F62" s="176"/>
      <c r="G62" s="176"/>
      <c r="H62" s="176"/>
      <c r="I62" s="176"/>
      <c r="J62" s="177">
        <f>J106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427</v>
      </c>
      <c r="E63" s="176"/>
      <c r="F63" s="176"/>
      <c r="G63" s="176"/>
      <c r="H63" s="176"/>
      <c r="I63" s="176"/>
      <c r="J63" s="177">
        <f>J110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428</v>
      </c>
      <c r="E64" s="176"/>
      <c r="F64" s="176"/>
      <c r="G64" s="176"/>
      <c r="H64" s="176"/>
      <c r="I64" s="176"/>
      <c r="J64" s="177">
        <f>J117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429</v>
      </c>
      <c r="E65" s="176"/>
      <c r="F65" s="176"/>
      <c r="G65" s="176"/>
      <c r="H65" s="176"/>
      <c r="I65" s="176"/>
      <c r="J65" s="177">
        <f>J121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102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Zhotovení zpevněných stanovišť kontejnerů na odpad - XI. Etapa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87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VON - Vedlejší a ostatní náklady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Jihlava</v>
      </c>
      <c r="G79" s="42"/>
      <c r="H79" s="42"/>
      <c r="I79" s="34" t="s">
        <v>23</v>
      </c>
      <c r="J79" s="74" t="str">
        <f>IF(J12="","",J12)</f>
        <v>30. 7. 2024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4" t="s">
        <v>25</v>
      </c>
      <c r="D81" s="42"/>
      <c r="E81" s="42"/>
      <c r="F81" s="29" t="str">
        <f>E15</f>
        <v>Statutární město Jihlava</v>
      </c>
      <c r="G81" s="42"/>
      <c r="H81" s="42"/>
      <c r="I81" s="34" t="s">
        <v>32</v>
      </c>
      <c r="J81" s="38" t="str">
        <f>E21</f>
        <v>Agroprojekt Jihlava, spol.s.r.o.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30</v>
      </c>
      <c r="D82" s="42"/>
      <c r="E82" s="42"/>
      <c r="F82" s="29" t="str">
        <f>IF(E18="","",E18)</f>
        <v>Vyplň údaj</v>
      </c>
      <c r="G82" s="42"/>
      <c r="H82" s="42"/>
      <c r="I82" s="34" t="s">
        <v>36</v>
      </c>
      <c r="J82" s="38" t="str">
        <f>E24</f>
        <v>Agroprojekt Jihlava, spol.s.r.o.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103</v>
      </c>
      <c r="D84" s="182" t="s">
        <v>58</v>
      </c>
      <c r="E84" s="182" t="s">
        <v>54</v>
      </c>
      <c r="F84" s="182" t="s">
        <v>55</v>
      </c>
      <c r="G84" s="182" t="s">
        <v>104</v>
      </c>
      <c r="H84" s="182" t="s">
        <v>105</v>
      </c>
      <c r="I84" s="182" t="s">
        <v>106</v>
      </c>
      <c r="J84" s="183" t="s">
        <v>91</v>
      </c>
      <c r="K84" s="184" t="s">
        <v>107</v>
      </c>
      <c r="L84" s="185"/>
      <c r="M84" s="94" t="s">
        <v>19</v>
      </c>
      <c r="N84" s="95" t="s">
        <v>43</v>
      </c>
      <c r="O84" s="95" t="s">
        <v>108</v>
      </c>
      <c r="P84" s="95" t="s">
        <v>109</v>
      </c>
      <c r="Q84" s="95" t="s">
        <v>110</v>
      </c>
      <c r="R84" s="95" t="s">
        <v>111</v>
      </c>
      <c r="S84" s="95" t="s">
        <v>112</v>
      </c>
      <c r="T84" s="96" t="s">
        <v>113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114</v>
      </c>
      <c r="D85" s="42"/>
      <c r="E85" s="42"/>
      <c r="F85" s="42"/>
      <c r="G85" s="42"/>
      <c r="H85" s="42"/>
      <c r="I85" s="42"/>
      <c r="J85" s="186">
        <f>BK85</f>
        <v>0</v>
      </c>
      <c r="K85" s="42"/>
      <c r="L85" s="46"/>
      <c r="M85" s="97"/>
      <c r="N85" s="187"/>
      <c r="O85" s="98"/>
      <c r="P85" s="188">
        <f>P86</f>
        <v>0</v>
      </c>
      <c r="Q85" s="98"/>
      <c r="R85" s="188">
        <f>R86</f>
        <v>0</v>
      </c>
      <c r="S85" s="98"/>
      <c r="T85" s="189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72</v>
      </c>
      <c r="AU85" s="19" t="s">
        <v>92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72</v>
      </c>
      <c r="E86" s="194" t="s">
        <v>430</v>
      </c>
      <c r="F86" s="194" t="s">
        <v>431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P87+P106+P110+P117+P121</f>
        <v>0</v>
      </c>
      <c r="Q86" s="199"/>
      <c r="R86" s="200">
        <f>R87+R106+R110+R117+R121</f>
        <v>0</v>
      </c>
      <c r="S86" s="199"/>
      <c r="T86" s="201">
        <f>T87+T106+T110+T117+T121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152</v>
      </c>
      <c r="AT86" s="203" t="s">
        <v>72</v>
      </c>
      <c r="AU86" s="203" t="s">
        <v>73</v>
      </c>
      <c r="AY86" s="202" t="s">
        <v>117</v>
      </c>
      <c r="BK86" s="204">
        <f>BK87+BK106+BK110+BK117+BK121</f>
        <v>0</v>
      </c>
    </row>
    <row r="87" s="12" customFormat="1" ht="22.8" customHeight="1">
      <c r="A87" s="12"/>
      <c r="B87" s="191"/>
      <c r="C87" s="192"/>
      <c r="D87" s="193" t="s">
        <v>72</v>
      </c>
      <c r="E87" s="205" t="s">
        <v>432</v>
      </c>
      <c r="F87" s="205" t="s">
        <v>433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SUM(P88:P105)</f>
        <v>0</v>
      </c>
      <c r="Q87" s="199"/>
      <c r="R87" s="200">
        <f>SUM(R88:R105)</f>
        <v>0</v>
      </c>
      <c r="S87" s="199"/>
      <c r="T87" s="201">
        <f>SUM(T88:T105)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152</v>
      </c>
      <c r="AT87" s="203" t="s">
        <v>72</v>
      </c>
      <c r="AU87" s="203" t="s">
        <v>81</v>
      </c>
      <c r="AY87" s="202" t="s">
        <v>117</v>
      </c>
      <c r="BK87" s="204">
        <f>SUM(BK88:BK105)</f>
        <v>0</v>
      </c>
    </row>
    <row r="88" s="2" customFormat="1" ht="16.5" customHeight="1">
      <c r="A88" s="40"/>
      <c r="B88" s="41"/>
      <c r="C88" s="207" t="s">
        <v>81</v>
      </c>
      <c r="D88" s="207" t="s">
        <v>119</v>
      </c>
      <c r="E88" s="208" t="s">
        <v>434</v>
      </c>
      <c r="F88" s="209" t="s">
        <v>435</v>
      </c>
      <c r="G88" s="210" t="s">
        <v>436</v>
      </c>
      <c r="H88" s="211">
        <v>1</v>
      </c>
      <c r="I88" s="212"/>
      <c r="J88" s="213">
        <f>ROUND(I88*H88,2)</f>
        <v>0</v>
      </c>
      <c r="K88" s="214"/>
      <c r="L88" s="46"/>
      <c r="M88" s="215" t="s">
        <v>19</v>
      </c>
      <c r="N88" s="216" t="s">
        <v>44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437</v>
      </c>
      <c r="AT88" s="219" t="s">
        <v>119</v>
      </c>
      <c r="AU88" s="219" t="s">
        <v>78</v>
      </c>
      <c r="AY88" s="19" t="s">
        <v>117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9" t="s">
        <v>81</v>
      </c>
      <c r="BK88" s="220">
        <f>ROUND(I88*H88,2)</f>
        <v>0</v>
      </c>
      <c r="BL88" s="19" t="s">
        <v>437</v>
      </c>
      <c r="BM88" s="219" t="s">
        <v>438</v>
      </c>
    </row>
    <row r="89" s="2" customFormat="1">
      <c r="A89" s="40"/>
      <c r="B89" s="41"/>
      <c r="C89" s="42"/>
      <c r="D89" s="221" t="s">
        <v>125</v>
      </c>
      <c r="E89" s="42"/>
      <c r="F89" s="222" t="s">
        <v>439</v>
      </c>
      <c r="G89" s="42"/>
      <c r="H89" s="42"/>
      <c r="I89" s="223"/>
      <c r="J89" s="42"/>
      <c r="K89" s="42"/>
      <c r="L89" s="46"/>
      <c r="M89" s="224"/>
      <c r="N89" s="22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125</v>
      </c>
      <c r="AU89" s="19" t="s">
        <v>78</v>
      </c>
    </row>
    <row r="90" s="2" customFormat="1">
      <c r="A90" s="40"/>
      <c r="B90" s="41"/>
      <c r="C90" s="42"/>
      <c r="D90" s="228" t="s">
        <v>440</v>
      </c>
      <c r="E90" s="42"/>
      <c r="F90" s="274" t="s">
        <v>441</v>
      </c>
      <c r="G90" s="42"/>
      <c r="H90" s="42"/>
      <c r="I90" s="223"/>
      <c r="J90" s="42"/>
      <c r="K90" s="42"/>
      <c r="L90" s="46"/>
      <c r="M90" s="224"/>
      <c r="N90" s="22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440</v>
      </c>
      <c r="AU90" s="19" t="s">
        <v>78</v>
      </c>
    </row>
    <row r="91" s="2" customFormat="1" ht="16.5" customHeight="1">
      <c r="A91" s="40"/>
      <c r="B91" s="41"/>
      <c r="C91" s="207" t="s">
        <v>78</v>
      </c>
      <c r="D91" s="207" t="s">
        <v>119</v>
      </c>
      <c r="E91" s="208" t="s">
        <v>442</v>
      </c>
      <c r="F91" s="209" t="s">
        <v>443</v>
      </c>
      <c r="G91" s="210" t="s">
        <v>436</v>
      </c>
      <c r="H91" s="211">
        <v>1</v>
      </c>
      <c r="I91" s="212"/>
      <c r="J91" s="213">
        <f>ROUND(I91*H91,2)</f>
        <v>0</v>
      </c>
      <c r="K91" s="214"/>
      <c r="L91" s="46"/>
      <c r="M91" s="215" t="s">
        <v>19</v>
      </c>
      <c r="N91" s="216" t="s">
        <v>44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437</v>
      </c>
      <c r="AT91" s="219" t="s">
        <v>119</v>
      </c>
      <c r="AU91" s="219" t="s">
        <v>78</v>
      </c>
      <c r="AY91" s="19" t="s">
        <v>117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81</v>
      </c>
      <c r="BK91" s="220">
        <f>ROUND(I91*H91,2)</f>
        <v>0</v>
      </c>
      <c r="BL91" s="19" t="s">
        <v>437</v>
      </c>
      <c r="BM91" s="219" t="s">
        <v>444</v>
      </c>
    </row>
    <row r="92" s="2" customFormat="1">
      <c r="A92" s="40"/>
      <c r="B92" s="41"/>
      <c r="C92" s="42"/>
      <c r="D92" s="221" t="s">
        <v>125</v>
      </c>
      <c r="E92" s="42"/>
      <c r="F92" s="222" t="s">
        <v>445</v>
      </c>
      <c r="G92" s="42"/>
      <c r="H92" s="42"/>
      <c r="I92" s="223"/>
      <c r="J92" s="42"/>
      <c r="K92" s="42"/>
      <c r="L92" s="46"/>
      <c r="M92" s="224"/>
      <c r="N92" s="22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125</v>
      </c>
      <c r="AU92" s="19" t="s">
        <v>78</v>
      </c>
    </row>
    <row r="93" s="2" customFormat="1">
      <c r="A93" s="40"/>
      <c r="B93" s="41"/>
      <c r="C93" s="42"/>
      <c r="D93" s="228" t="s">
        <v>440</v>
      </c>
      <c r="E93" s="42"/>
      <c r="F93" s="274" t="s">
        <v>446</v>
      </c>
      <c r="G93" s="42"/>
      <c r="H93" s="42"/>
      <c r="I93" s="223"/>
      <c r="J93" s="42"/>
      <c r="K93" s="42"/>
      <c r="L93" s="46"/>
      <c r="M93" s="224"/>
      <c r="N93" s="22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440</v>
      </c>
      <c r="AU93" s="19" t="s">
        <v>78</v>
      </c>
    </row>
    <row r="94" s="2" customFormat="1" ht="16.5" customHeight="1">
      <c r="A94" s="40"/>
      <c r="B94" s="41"/>
      <c r="C94" s="207" t="s">
        <v>140</v>
      </c>
      <c r="D94" s="207" t="s">
        <v>119</v>
      </c>
      <c r="E94" s="208" t="s">
        <v>447</v>
      </c>
      <c r="F94" s="209" t="s">
        <v>448</v>
      </c>
      <c r="G94" s="210" t="s">
        <v>436</v>
      </c>
      <c r="H94" s="211">
        <v>1</v>
      </c>
      <c r="I94" s="212"/>
      <c r="J94" s="213">
        <f>ROUND(I94*H94,2)</f>
        <v>0</v>
      </c>
      <c r="K94" s="214"/>
      <c r="L94" s="46"/>
      <c r="M94" s="215" t="s">
        <v>19</v>
      </c>
      <c r="N94" s="216" t="s">
        <v>44</v>
      </c>
      <c r="O94" s="86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437</v>
      </c>
      <c r="AT94" s="219" t="s">
        <v>119</v>
      </c>
      <c r="AU94" s="219" t="s">
        <v>78</v>
      </c>
      <c r="AY94" s="19" t="s">
        <v>117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81</v>
      </c>
      <c r="BK94" s="220">
        <f>ROUND(I94*H94,2)</f>
        <v>0</v>
      </c>
      <c r="BL94" s="19" t="s">
        <v>437</v>
      </c>
      <c r="BM94" s="219" t="s">
        <v>449</v>
      </c>
    </row>
    <row r="95" s="2" customFormat="1">
      <c r="A95" s="40"/>
      <c r="B95" s="41"/>
      <c r="C95" s="42"/>
      <c r="D95" s="221" t="s">
        <v>125</v>
      </c>
      <c r="E95" s="42"/>
      <c r="F95" s="222" t="s">
        <v>450</v>
      </c>
      <c r="G95" s="42"/>
      <c r="H95" s="42"/>
      <c r="I95" s="223"/>
      <c r="J95" s="42"/>
      <c r="K95" s="42"/>
      <c r="L95" s="46"/>
      <c r="M95" s="224"/>
      <c r="N95" s="22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125</v>
      </c>
      <c r="AU95" s="19" t="s">
        <v>78</v>
      </c>
    </row>
    <row r="96" s="2" customFormat="1">
      <c r="A96" s="40"/>
      <c r="B96" s="41"/>
      <c r="C96" s="42"/>
      <c r="D96" s="228" t="s">
        <v>440</v>
      </c>
      <c r="E96" s="42"/>
      <c r="F96" s="274" t="s">
        <v>451</v>
      </c>
      <c r="G96" s="42"/>
      <c r="H96" s="42"/>
      <c r="I96" s="223"/>
      <c r="J96" s="42"/>
      <c r="K96" s="42"/>
      <c r="L96" s="46"/>
      <c r="M96" s="224"/>
      <c r="N96" s="22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440</v>
      </c>
      <c r="AU96" s="19" t="s">
        <v>78</v>
      </c>
    </row>
    <row r="97" s="2" customFormat="1" ht="16.5" customHeight="1">
      <c r="A97" s="40"/>
      <c r="B97" s="41"/>
      <c r="C97" s="207" t="s">
        <v>123</v>
      </c>
      <c r="D97" s="207" t="s">
        <v>119</v>
      </c>
      <c r="E97" s="208" t="s">
        <v>452</v>
      </c>
      <c r="F97" s="209" t="s">
        <v>453</v>
      </c>
      <c r="G97" s="210" t="s">
        <v>436</v>
      </c>
      <c r="H97" s="211">
        <v>1</v>
      </c>
      <c r="I97" s="212"/>
      <c r="J97" s="213">
        <f>ROUND(I97*H97,2)</f>
        <v>0</v>
      </c>
      <c r="K97" s="214"/>
      <c r="L97" s="46"/>
      <c r="M97" s="215" t="s">
        <v>19</v>
      </c>
      <c r="N97" s="216" t="s">
        <v>44</v>
      </c>
      <c r="O97" s="86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437</v>
      </c>
      <c r="AT97" s="219" t="s">
        <v>119</v>
      </c>
      <c r="AU97" s="219" t="s">
        <v>78</v>
      </c>
      <c r="AY97" s="19" t="s">
        <v>117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9" t="s">
        <v>81</v>
      </c>
      <c r="BK97" s="220">
        <f>ROUND(I97*H97,2)</f>
        <v>0</v>
      </c>
      <c r="BL97" s="19" t="s">
        <v>437</v>
      </c>
      <c r="BM97" s="219" t="s">
        <v>454</v>
      </c>
    </row>
    <row r="98" s="2" customFormat="1">
      <c r="A98" s="40"/>
      <c r="B98" s="41"/>
      <c r="C98" s="42"/>
      <c r="D98" s="221" t="s">
        <v>125</v>
      </c>
      <c r="E98" s="42"/>
      <c r="F98" s="222" t="s">
        <v>455</v>
      </c>
      <c r="G98" s="42"/>
      <c r="H98" s="42"/>
      <c r="I98" s="223"/>
      <c r="J98" s="42"/>
      <c r="K98" s="42"/>
      <c r="L98" s="46"/>
      <c r="M98" s="224"/>
      <c r="N98" s="22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125</v>
      </c>
      <c r="AU98" s="19" t="s">
        <v>78</v>
      </c>
    </row>
    <row r="99" s="2" customFormat="1" ht="16.5" customHeight="1">
      <c r="A99" s="40"/>
      <c r="B99" s="41"/>
      <c r="C99" s="207" t="s">
        <v>152</v>
      </c>
      <c r="D99" s="207" t="s">
        <v>119</v>
      </c>
      <c r="E99" s="208" t="s">
        <v>456</v>
      </c>
      <c r="F99" s="209" t="s">
        <v>457</v>
      </c>
      <c r="G99" s="210" t="s">
        <v>436</v>
      </c>
      <c r="H99" s="211">
        <v>1</v>
      </c>
      <c r="I99" s="212"/>
      <c r="J99" s="213">
        <f>ROUND(I99*H99,2)</f>
        <v>0</v>
      </c>
      <c r="K99" s="214"/>
      <c r="L99" s="46"/>
      <c r="M99" s="215" t="s">
        <v>19</v>
      </c>
      <c r="N99" s="216" t="s">
        <v>44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437</v>
      </c>
      <c r="AT99" s="219" t="s">
        <v>119</v>
      </c>
      <c r="AU99" s="219" t="s">
        <v>78</v>
      </c>
      <c r="AY99" s="19" t="s">
        <v>117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81</v>
      </c>
      <c r="BK99" s="220">
        <f>ROUND(I99*H99,2)</f>
        <v>0</v>
      </c>
      <c r="BL99" s="19" t="s">
        <v>437</v>
      </c>
      <c r="BM99" s="219" t="s">
        <v>458</v>
      </c>
    </row>
    <row r="100" s="2" customFormat="1">
      <c r="A100" s="40"/>
      <c r="B100" s="41"/>
      <c r="C100" s="42"/>
      <c r="D100" s="221" t="s">
        <v>125</v>
      </c>
      <c r="E100" s="42"/>
      <c r="F100" s="222" t="s">
        <v>459</v>
      </c>
      <c r="G100" s="42"/>
      <c r="H100" s="42"/>
      <c r="I100" s="223"/>
      <c r="J100" s="42"/>
      <c r="K100" s="42"/>
      <c r="L100" s="46"/>
      <c r="M100" s="224"/>
      <c r="N100" s="22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125</v>
      </c>
      <c r="AU100" s="19" t="s">
        <v>78</v>
      </c>
    </row>
    <row r="101" s="2" customFormat="1" ht="16.5" customHeight="1">
      <c r="A101" s="40"/>
      <c r="B101" s="41"/>
      <c r="C101" s="207" t="s">
        <v>158</v>
      </c>
      <c r="D101" s="207" t="s">
        <v>119</v>
      </c>
      <c r="E101" s="208" t="s">
        <v>460</v>
      </c>
      <c r="F101" s="209" t="s">
        <v>461</v>
      </c>
      <c r="G101" s="210" t="s">
        <v>436</v>
      </c>
      <c r="H101" s="211">
        <v>1</v>
      </c>
      <c r="I101" s="212"/>
      <c r="J101" s="213">
        <f>ROUND(I101*H101,2)</f>
        <v>0</v>
      </c>
      <c r="K101" s="214"/>
      <c r="L101" s="46"/>
      <c r="M101" s="215" t="s">
        <v>19</v>
      </c>
      <c r="N101" s="216" t="s">
        <v>44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437</v>
      </c>
      <c r="AT101" s="219" t="s">
        <v>119</v>
      </c>
      <c r="AU101" s="219" t="s">
        <v>78</v>
      </c>
      <c r="AY101" s="19" t="s">
        <v>117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9" t="s">
        <v>81</v>
      </c>
      <c r="BK101" s="220">
        <f>ROUND(I101*H101,2)</f>
        <v>0</v>
      </c>
      <c r="BL101" s="19" t="s">
        <v>437</v>
      </c>
      <c r="BM101" s="219" t="s">
        <v>462</v>
      </c>
    </row>
    <row r="102" s="2" customFormat="1">
      <c r="A102" s="40"/>
      <c r="B102" s="41"/>
      <c r="C102" s="42"/>
      <c r="D102" s="221" t="s">
        <v>125</v>
      </c>
      <c r="E102" s="42"/>
      <c r="F102" s="222" t="s">
        <v>463</v>
      </c>
      <c r="G102" s="42"/>
      <c r="H102" s="42"/>
      <c r="I102" s="223"/>
      <c r="J102" s="42"/>
      <c r="K102" s="42"/>
      <c r="L102" s="46"/>
      <c r="M102" s="224"/>
      <c r="N102" s="22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125</v>
      </c>
      <c r="AU102" s="19" t="s">
        <v>78</v>
      </c>
    </row>
    <row r="103" s="2" customFormat="1" ht="16.5" customHeight="1">
      <c r="A103" s="40"/>
      <c r="B103" s="41"/>
      <c r="C103" s="207" t="s">
        <v>166</v>
      </c>
      <c r="D103" s="207" t="s">
        <v>119</v>
      </c>
      <c r="E103" s="208" t="s">
        <v>464</v>
      </c>
      <c r="F103" s="209" t="s">
        <v>465</v>
      </c>
      <c r="G103" s="210" t="s">
        <v>436</v>
      </c>
      <c r="H103" s="211">
        <v>1</v>
      </c>
      <c r="I103" s="212"/>
      <c r="J103" s="213">
        <f>ROUND(I103*H103,2)</f>
        <v>0</v>
      </c>
      <c r="K103" s="214"/>
      <c r="L103" s="46"/>
      <c r="M103" s="215" t="s">
        <v>19</v>
      </c>
      <c r="N103" s="216" t="s">
        <v>44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437</v>
      </c>
      <c r="AT103" s="219" t="s">
        <v>119</v>
      </c>
      <c r="AU103" s="219" t="s">
        <v>78</v>
      </c>
      <c r="AY103" s="19" t="s">
        <v>117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9" t="s">
        <v>81</v>
      </c>
      <c r="BK103" s="220">
        <f>ROUND(I103*H103,2)</f>
        <v>0</v>
      </c>
      <c r="BL103" s="19" t="s">
        <v>437</v>
      </c>
      <c r="BM103" s="219" t="s">
        <v>466</v>
      </c>
    </row>
    <row r="104" s="2" customFormat="1">
      <c r="A104" s="40"/>
      <c r="B104" s="41"/>
      <c r="C104" s="42"/>
      <c r="D104" s="221" t="s">
        <v>125</v>
      </c>
      <c r="E104" s="42"/>
      <c r="F104" s="222" t="s">
        <v>467</v>
      </c>
      <c r="G104" s="42"/>
      <c r="H104" s="42"/>
      <c r="I104" s="223"/>
      <c r="J104" s="42"/>
      <c r="K104" s="42"/>
      <c r="L104" s="46"/>
      <c r="M104" s="224"/>
      <c r="N104" s="22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125</v>
      </c>
      <c r="AU104" s="19" t="s">
        <v>78</v>
      </c>
    </row>
    <row r="105" s="2" customFormat="1">
      <c r="A105" s="40"/>
      <c r="B105" s="41"/>
      <c r="C105" s="42"/>
      <c r="D105" s="228" t="s">
        <v>440</v>
      </c>
      <c r="E105" s="42"/>
      <c r="F105" s="274" t="s">
        <v>468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440</v>
      </c>
      <c r="AU105" s="19" t="s">
        <v>78</v>
      </c>
    </row>
    <row r="106" s="12" customFormat="1" ht="22.8" customHeight="1">
      <c r="A106" s="12"/>
      <c r="B106" s="191"/>
      <c r="C106" s="192"/>
      <c r="D106" s="193" t="s">
        <v>72</v>
      </c>
      <c r="E106" s="205" t="s">
        <v>469</v>
      </c>
      <c r="F106" s="205" t="s">
        <v>470</v>
      </c>
      <c r="G106" s="192"/>
      <c r="H106" s="192"/>
      <c r="I106" s="195"/>
      <c r="J106" s="206">
        <f>BK106</f>
        <v>0</v>
      </c>
      <c r="K106" s="192"/>
      <c r="L106" s="197"/>
      <c r="M106" s="198"/>
      <c r="N106" s="199"/>
      <c r="O106" s="199"/>
      <c r="P106" s="200">
        <f>SUM(P107:P109)</f>
        <v>0</v>
      </c>
      <c r="Q106" s="199"/>
      <c r="R106" s="200">
        <f>SUM(R107:R109)</f>
        <v>0</v>
      </c>
      <c r="S106" s="199"/>
      <c r="T106" s="201">
        <f>SUM(T107:T109)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2" t="s">
        <v>152</v>
      </c>
      <c r="AT106" s="203" t="s">
        <v>72</v>
      </c>
      <c r="AU106" s="203" t="s">
        <v>81</v>
      </c>
      <c r="AY106" s="202" t="s">
        <v>117</v>
      </c>
      <c r="BK106" s="204">
        <f>SUM(BK107:BK109)</f>
        <v>0</v>
      </c>
    </row>
    <row r="107" s="2" customFormat="1" ht="16.5" customHeight="1">
      <c r="A107" s="40"/>
      <c r="B107" s="41"/>
      <c r="C107" s="207" t="s">
        <v>171</v>
      </c>
      <c r="D107" s="207" t="s">
        <v>119</v>
      </c>
      <c r="E107" s="208" t="s">
        <v>471</v>
      </c>
      <c r="F107" s="209" t="s">
        <v>470</v>
      </c>
      <c r="G107" s="210" t="s">
        <v>436</v>
      </c>
      <c r="H107" s="211">
        <v>1</v>
      </c>
      <c r="I107" s="212"/>
      <c r="J107" s="213">
        <f>ROUND(I107*H107,2)</f>
        <v>0</v>
      </c>
      <c r="K107" s="214"/>
      <c r="L107" s="46"/>
      <c r="M107" s="215" t="s">
        <v>19</v>
      </c>
      <c r="N107" s="216" t="s">
        <v>44</v>
      </c>
      <c r="O107" s="86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437</v>
      </c>
      <c r="AT107" s="219" t="s">
        <v>119</v>
      </c>
      <c r="AU107" s="219" t="s">
        <v>78</v>
      </c>
      <c r="AY107" s="19" t="s">
        <v>117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9" t="s">
        <v>81</v>
      </c>
      <c r="BK107" s="220">
        <f>ROUND(I107*H107,2)</f>
        <v>0</v>
      </c>
      <c r="BL107" s="19" t="s">
        <v>437</v>
      </c>
      <c r="BM107" s="219" t="s">
        <v>472</v>
      </c>
    </row>
    <row r="108" s="2" customFormat="1">
      <c r="A108" s="40"/>
      <c r="B108" s="41"/>
      <c r="C108" s="42"/>
      <c r="D108" s="221" t="s">
        <v>125</v>
      </c>
      <c r="E108" s="42"/>
      <c r="F108" s="222" t="s">
        <v>473</v>
      </c>
      <c r="G108" s="42"/>
      <c r="H108" s="42"/>
      <c r="I108" s="223"/>
      <c r="J108" s="42"/>
      <c r="K108" s="42"/>
      <c r="L108" s="46"/>
      <c r="M108" s="224"/>
      <c r="N108" s="22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125</v>
      </c>
      <c r="AU108" s="19" t="s">
        <v>78</v>
      </c>
    </row>
    <row r="109" s="2" customFormat="1">
      <c r="A109" s="40"/>
      <c r="B109" s="41"/>
      <c r="C109" s="42"/>
      <c r="D109" s="228" t="s">
        <v>440</v>
      </c>
      <c r="E109" s="42"/>
      <c r="F109" s="274" t="s">
        <v>474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440</v>
      </c>
      <c r="AU109" s="19" t="s">
        <v>78</v>
      </c>
    </row>
    <row r="110" s="12" customFormat="1" ht="22.8" customHeight="1">
      <c r="A110" s="12"/>
      <c r="B110" s="191"/>
      <c r="C110" s="192"/>
      <c r="D110" s="193" t="s">
        <v>72</v>
      </c>
      <c r="E110" s="205" t="s">
        <v>475</v>
      </c>
      <c r="F110" s="205" t="s">
        <v>476</v>
      </c>
      <c r="G110" s="192"/>
      <c r="H110" s="192"/>
      <c r="I110" s="195"/>
      <c r="J110" s="206">
        <f>BK110</f>
        <v>0</v>
      </c>
      <c r="K110" s="192"/>
      <c r="L110" s="197"/>
      <c r="M110" s="198"/>
      <c r="N110" s="199"/>
      <c r="O110" s="199"/>
      <c r="P110" s="200">
        <f>SUM(P111:P116)</f>
        <v>0</v>
      </c>
      <c r="Q110" s="199"/>
      <c r="R110" s="200">
        <f>SUM(R111:R116)</f>
        <v>0</v>
      </c>
      <c r="S110" s="199"/>
      <c r="T110" s="201">
        <f>SUM(T111:T116)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2" t="s">
        <v>152</v>
      </c>
      <c r="AT110" s="203" t="s">
        <v>72</v>
      </c>
      <c r="AU110" s="203" t="s">
        <v>81</v>
      </c>
      <c r="AY110" s="202" t="s">
        <v>117</v>
      </c>
      <c r="BK110" s="204">
        <f>SUM(BK111:BK116)</f>
        <v>0</v>
      </c>
    </row>
    <row r="111" s="2" customFormat="1" ht="16.5" customHeight="1">
      <c r="A111" s="40"/>
      <c r="B111" s="41"/>
      <c r="C111" s="207" t="s">
        <v>178</v>
      </c>
      <c r="D111" s="207" t="s">
        <v>119</v>
      </c>
      <c r="E111" s="208" t="s">
        <v>477</v>
      </c>
      <c r="F111" s="209" t="s">
        <v>476</v>
      </c>
      <c r="G111" s="210" t="s">
        <v>436</v>
      </c>
      <c r="H111" s="211">
        <v>1</v>
      </c>
      <c r="I111" s="212"/>
      <c r="J111" s="213">
        <f>ROUND(I111*H111,2)</f>
        <v>0</v>
      </c>
      <c r="K111" s="214"/>
      <c r="L111" s="46"/>
      <c r="M111" s="215" t="s">
        <v>19</v>
      </c>
      <c r="N111" s="216" t="s">
        <v>44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437</v>
      </c>
      <c r="AT111" s="219" t="s">
        <v>119</v>
      </c>
      <c r="AU111" s="219" t="s">
        <v>78</v>
      </c>
      <c r="AY111" s="19" t="s">
        <v>117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81</v>
      </c>
      <c r="BK111" s="220">
        <f>ROUND(I111*H111,2)</f>
        <v>0</v>
      </c>
      <c r="BL111" s="19" t="s">
        <v>437</v>
      </c>
      <c r="BM111" s="219" t="s">
        <v>478</v>
      </c>
    </row>
    <row r="112" s="2" customFormat="1">
      <c r="A112" s="40"/>
      <c r="B112" s="41"/>
      <c r="C112" s="42"/>
      <c r="D112" s="221" t="s">
        <v>125</v>
      </c>
      <c r="E112" s="42"/>
      <c r="F112" s="222" t="s">
        <v>479</v>
      </c>
      <c r="G112" s="42"/>
      <c r="H112" s="42"/>
      <c r="I112" s="223"/>
      <c r="J112" s="42"/>
      <c r="K112" s="42"/>
      <c r="L112" s="46"/>
      <c r="M112" s="224"/>
      <c r="N112" s="22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125</v>
      </c>
      <c r="AU112" s="19" t="s">
        <v>78</v>
      </c>
    </row>
    <row r="113" s="2" customFormat="1">
      <c r="A113" s="40"/>
      <c r="B113" s="41"/>
      <c r="C113" s="42"/>
      <c r="D113" s="228" t="s">
        <v>440</v>
      </c>
      <c r="E113" s="42"/>
      <c r="F113" s="274" t="s">
        <v>480</v>
      </c>
      <c r="G113" s="42"/>
      <c r="H113" s="42"/>
      <c r="I113" s="223"/>
      <c r="J113" s="42"/>
      <c r="K113" s="42"/>
      <c r="L113" s="46"/>
      <c r="M113" s="224"/>
      <c r="N113" s="22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440</v>
      </c>
      <c r="AU113" s="19" t="s">
        <v>78</v>
      </c>
    </row>
    <row r="114" s="2" customFormat="1" ht="16.5" customHeight="1">
      <c r="A114" s="40"/>
      <c r="B114" s="41"/>
      <c r="C114" s="207" t="s">
        <v>185</v>
      </c>
      <c r="D114" s="207" t="s">
        <v>119</v>
      </c>
      <c r="E114" s="208" t="s">
        <v>481</v>
      </c>
      <c r="F114" s="209" t="s">
        <v>482</v>
      </c>
      <c r="G114" s="210" t="s">
        <v>436</v>
      </c>
      <c r="H114" s="211">
        <v>1</v>
      </c>
      <c r="I114" s="212"/>
      <c r="J114" s="213">
        <f>ROUND(I114*H114,2)</f>
        <v>0</v>
      </c>
      <c r="K114" s="214"/>
      <c r="L114" s="46"/>
      <c r="M114" s="215" t="s">
        <v>19</v>
      </c>
      <c r="N114" s="216" t="s">
        <v>44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437</v>
      </c>
      <c r="AT114" s="219" t="s">
        <v>119</v>
      </c>
      <c r="AU114" s="219" t="s">
        <v>78</v>
      </c>
      <c r="AY114" s="19" t="s">
        <v>117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81</v>
      </c>
      <c r="BK114" s="220">
        <f>ROUND(I114*H114,2)</f>
        <v>0</v>
      </c>
      <c r="BL114" s="19" t="s">
        <v>437</v>
      </c>
      <c r="BM114" s="219" t="s">
        <v>483</v>
      </c>
    </row>
    <row r="115" s="2" customFormat="1">
      <c r="A115" s="40"/>
      <c r="B115" s="41"/>
      <c r="C115" s="42"/>
      <c r="D115" s="221" t="s">
        <v>125</v>
      </c>
      <c r="E115" s="42"/>
      <c r="F115" s="222" t="s">
        <v>484</v>
      </c>
      <c r="G115" s="42"/>
      <c r="H115" s="42"/>
      <c r="I115" s="223"/>
      <c r="J115" s="42"/>
      <c r="K115" s="42"/>
      <c r="L115" s="46"/>
      <c r="M115" s="224"/>
      <c r="N115" s="22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125</v>
      </c>
      <c r="AU115" s="19" t="s">
        <v>78</v>
      </c>
    </row>
    <row r="116" s="2" customFormat="1">
      <c r="A116" s="40"/>
      <c r="B116" s="41"/>
      <c r="C116" s="42"/>
      <c r="D116" s="228" t="s">
        <v>440</v>
      </c>
      <c r="E116" s="42"/>
      <c r="F116" s="274" t="s">
        <v>485</v>
      </c>
      <c r="G116" s="42"/>
      <c r="H116" s="42"/>
      <c r="I116" s="223"/>
      <c r="J116" s="42"/>
      <c r="K116" s="42"/>
      <c r="L116" s="46"/>
      <c r="M116" s="224"/>
      <c r="N116" s="22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440</v>
      </c>
      <c r="AU116" s="19" t="s">
        <v>78</v>
      </c>
    </row>
    <row r="117" s="12" customFormat="1" ht="22.8" customHeight="1">
      <c r="A117" s="12"/>
      <c r="B117" s="191"/>
      <c r="C117" s="192"/>
      <c r="D117" s="193" t="s">
        <v>72</v>
      </c>
      <c r="E117" s="205" t="s">
        <v>486</v>
      </c>
      <c r="F117" s="205" t="s">
        <v>487</v>
      </c>
      <c r="G117" s="192"/>
      <c r="H117" s="192"/>
      <c r="I117" s="195"/>
      <c r="J117" s="206">
        <f>BK117</f>
        <v>0</v>
      </c>
      <c r="K117" s="192"/>
      <c r="L117" s="197"/>
      <c r="M117" s="198"/>
      <c r="N117" s="199"/>
      <c r="O117" s="199"/>
      <c r="P117" s="200">
        <f>SUM(P118:P120)</f>
        <v>0</v>
      </c>
      <c r="Q117" s="199"/>
      <c r="R117" s="200">
        <f>SUM(R118:R120)</f>
        <v>0</v>
      </c>
      <c r="S117" s="199"/>
      <c r="T117" s="201">
        <f>SUM(T118:T120)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2" t="s">
        <v>152</v>
      </c>
      <c r="AT117" s="203" t="s">
        <v>72</v>
      </c>
      <c r="AU117" s="203" t="s">
        <v>81</v>
      </c>
      <c r="AY117" s="202" t="s">
        <v>117</v>
      </c>
      <c r="BK117" s="204">
        <f>SUM(BK118:BK120)</f>
        <v>0</v>
      </c>
    </row>
    <row r="118" s="2" customFormat="1" ht="16.5" customHeight="1">
      <c r="A118" s="40"/>
      <c r="B118" s="41"/>
      <c r="C118" s="207" t="s">
        <v>157</v>
      </c>
      <c r="D118" s="207" t="s">
        <v>119</v>
      </c>
      <c r="E118" s="208" t="s">
        <v>488</v>
      </c>
      <c r="F118" s="209" t="s">
        <v>489</v>
      </c>
      <c r="G118" s="210" t="s">
        <v>436</v>
      </c>
      <c r="H118" s="211">
        <v>1</v>
      </c>
      <c r="I118" s="212"/>
      <c r="J118" s="213">
        <f>ROUND(I118*H118,2)</f>
        <v>0</v>
      </c>
      <c r="K118" s="214"/>
      <c r="L118" s="46"/>
      <c r="M118" s="215" t="s">
        <v>19</v>
      </c>
      <c r="N118" s="216" t="s">
        <v>44</v>
      </c>
      <c r="O118" s="86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9" t="s">
        <v>437</v>
      </c>
      <c r="AT118" s="219" t="s">
        <v>119</v>
      </c>
      <c r="AU118" s="219" t="s">
        <v>78</v>
      </c>
      <c r="AY118" s="19" t="s">
        <v>117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9" t="s">
        <v>81</v>
      </c>
      <c r="BK118" s="220">
        <f>ROUND(I118*H118,2)</f>
        <v>0</v>
      </c>
      <c r="BL118" s="19" t="s">
        <v>437</v>
      </c>
      <c r="BM118" s="219" t="s">
        <v>490</v>
      </c>
    </row>
    <row r="119" s="2" customFormat="1">
      <c r="A119" s="40"/>
      <c r="B119" s="41"/>
      <c r="C119" s="42"/>
      <c r="D119" s="221" t="s">
        <v>125</v>
      </c>
      <c r="E119" s="42"/>
      <c r="F119" s="222" t="s">
        <v>491</v>
      </c>
      <c r="G119" s="42"/>
      <c r="H119" s="42"/>
      <c r="I119" s="223"/>
      <c r="J119" s="42"/>
      <c r="K119" s="42"/>
      <c r="L119" s="46"/>
      <c r="M119" s="224"/>
      <c r="N119" s="225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125</v>
      </c>
      <c r="AU119" s="19" t="s">
        <v>78</v>
      </c>
    </row>
    <row r="120" s="2" customFormat="1">
      <c r="A120" s="40"/>
      <c r="B120" s="41"/>
      <c r="C120" s="42"/>
      <c r="D120" s="228" t="s">
        <v>440</v>
      </c>
      <c r="E120" s="42"/>
      <c r="F120" s="274" t="s">
        <v>492</v>
      </c>
      <c r="G120" s="42"/>
      <c r="H120" s="42"/>
      <c r="I120" s="223"/>
      <c r="J120" s="42"/>
      <c r="K120" s="42"/>
      <c r="L120" s="46"/>
      <c r="M120" s="224"/>
      <c r="N120" s="22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440</v>
      </c>
      <c r="AU120" s="19" t="s">
        <v>78</v>
      </c>
    </row>
    <row r="121" s="12" customFormat="1" ht="22.8" customHeight="1">
      <c r="A121" s="12"/>
      <c r="B121" s="191"/>
      <c r="C121" s="192"/>
      <c r="D121" s="193" t="s">
        <v>72</v>
      </c>
      <c r="E121" s="205" t="s">
        <v>493</v>
      </c>
      <c r="F121" s="205" t="s">
        <v>494</v>
      </c>
      <c r="G121" s="192"/>
      <c r="H121" s="192"/>
      <c r="I121" s="195"/>
      <c r="J121" s="206">
        <f>BK121</f>
        <v>0</v>
      </c>
      <c r="K121" s="192"/>
      <c r="L121" s="197"/>
      <c r="M121" s="198"/>
      <c r="N121" s="199"/>
      <c r="O121" s="199"/>
      <c r="P121" s="200">
        <f>SUM(P122:P125)</f>
        <v>0</v>
      </c>
      <c r="Q121" s="199"/>
      <c r="R121" s="200">
        <f>SUM(R122:R125)</f>
        <v>0</v>
      </c>
      <c r="S121" s="199"/>
      <c r="T121" s="201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2" t="s">
        <v>152</v>
      </c>
      <c r="AT121" s="203" t="s">
        <v>72</v>
      </c>
      <c r="AU121" s="203" t="s">
        <v>81</v>
      </c>
      <c r="AY121" s="202" t="s">
        <v>117</v>
      </c>
      <c r="BK121" s="204">
        <f>SUM(BK122:BK125)</f>
        <v>0</v>
      </c>
    </row>
    <row r="122" s="2" customFormat="1" ht="16.5" customHeight="1">
      <c r="A122" s="40"/>
      <c r="B122" s="41"/>
      <c r="C122" s="207" t="s">
        <v>8</v>
      </c>
      <c r="D122" s="207" t="s">
        <v>119</v>
      </c>
      <c r="E122" s="208" t="s">
        <v>495</v>
      </c>
      <c r="F122" s="209" t="s">
        <v>496</v>
      </c>
      <c r="G122" s="210" t="s">
        <v>436</v>
      </c>
      <c r="H122" s="211">
        <v>1</v>
      </c>
      <c r="I122" s="212"/>
      <c r="J122" s="213">
        <f>ROUND(I122*H122,2)</f>
        <v>0</v>
      </c>
      <c r="K122" s="214"/>
      <c r="L122" s="46"/>
      <c r="M122" s="215" t="s">
        <v>19</v>
      </c>
      <c r="N122" s="216" t="s">
        <v>44</v>
      </c>
      <c r="O122" s="86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123</v>
      </c>
      <c r="AT122" s="219" t="s">
        <v>119</v>
      </c>
      <c r="AU122" s="219" t="s">
        <v>78</v>
      </c>
      <c r="AY122" s="19" t="s">
        <v>117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9" t="s">
        <v>81</v>
      </c>
      <c r="BK122" s="220">
        <f>ROUND(I122*H122,2)</f>
        <v>0</v>
      </c>
      <c r="BL122" s="19" t="s">
        <v>123</v>
      </c>
      <c r="BM122" s="219" t="s">
        <v>497</v>
      </c>
    </row>
    <row r="123" s="2" customFormat="1">
      <c r="A123" s="40"/>
      <c r="B123" s="41"/>
      <c r="C123" s="42"/>
      <c r="D123" s="228" t="s">
        <v>440</v>
      </c>
      <c r="E123" s="42"/>
      <c r="F123" s="274" t="s">
        <v>498</v>
      </c>
      <c r="G123" s="42"/>
      <c r="H123" s="42"/>
      <c r="I123" s="223"/>
      <c r="J123" s="42"/>
      <c r="K123" s="42"/>
      <c r="L123" s="46"/>
      <c r="M123" s="224"/>
      <c r="N123" s="22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440</v>
      </c>
      <c r="AU123" s="19" t="s">
        <v>78</v>
      </c>
    </row>
    <row r="124" s="2" customFormat="1" ht="24.15" customHeight="1">
      <c r="A124" s="40"/>
      <c r="B124" s="41"/>
      <c r="C124" s="207" t="s">
        <v>200</v>
      </c>
      <c r="D124" s="207" t="s">
        <v>119</v>
      </c>
      <c r="E124" s="208" t="s">
        <v>499</v>
      </c>
      <c r="F124" s="209" t="s">
        <v>500</v>
      </c>
      <c r="G124" s="210" t="s">
        <v>436</v>
      </c>
      <c r="H124" s="211">
        <v>1</v>
      </c>
      <c r="I124" s="212"/>
      <c r="J124" s="213">
        <f>ROUND(I124*H124,2)</f>
        <v>0</v>
      </c>
      <c r="K124" s="214"/>
      <c r="L124" s="46"/>
      <c r="M124" s="215" t="s">
        <v>19</v>
      </c>
      <c r="N124" s="216" t="s">
        <v>44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437</v>
      </c>
      <c r="AT124" s="219" t="s">
        <v>119</v>
      </c>
      <c r="AU124" s="219" t="s">
        <v>78</v>
      </c>
      <c r="AY124" s="19" t="s">
        <v>117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81</v>
      </c>
      <c r="BK124" s="220">
        <f>ROUND(I124*H124,2)</f>
        <v>0</v>
      </c>
      <c r="BL124" s="19" t="s">
        <v>437</v>
      </c>
      <c r="BM124" s="219" t="s">
        <v>501</v>
      </c>
    </row>
    <row r="125" s="2" customFormat="1">
      <c r="A125" s="40"/>
      <c r="B125" s="41"/>
      <c r="C125" s="42"/>
      <c r="D125" s="228" t="s">
        <v>440</v>
      </c>
      <c r="E125" s="42"/>
      <c r="F125" s="274" t="s">
        <v>502</v>
      </c>
      <c r="G125" s="42"/>
      <c r="H125" s="42"/>
      <c r="I125" s="223"/>
      <c r="J125" s="42"/>
      <c r="K125" s="42"/>
      <c r="L125" s="46"/>
      <c r="M125" s="270"/>
      <c r="N125" s="271"/>
      <c r="O125" s="272"/>
      <c r="P125" s="272"/>
      <c r="Q125" s="272"/>
      <c r="R125" s="272"/>
      <c r="S125" s="272"/>
      <c r="T125" s="273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440</v>
      </c>
      <c r="AU125" s="19" t="s">
        <v>78</v>
      </c>
    </row>
    <row r="126" s="2" customFormat="1" ht="6.96" customHeight="1">
      <c r="A126" s="40"/>
      <c r="B126" s="61"/>
      <c r="C126" s="62"/>
      <c r="D126" s="62"/>
      <c r="E126" s="62"/>
      <c r="F126" s="62"/>
      <c r="G126" s="62"/>
      <c r="H126" s="62"/>
      <c r="I126" s="62"/>
      <c r="J126" s="62"/>
      <c r="K126" s="62"/>
      <c r="L126" s="46"/>
      <c r="M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</sheetData>
  <sheetProtection sheet="1" autoFilter="0" formatColumns="0" formatRows="0" objects="1" scenarios="1" spinCount="100000" saltValue="PYj5PkpLkwty1BJutLOA8osvU67dNEGGLPXqYVYfv1vc9EoNDyeCUG2nTKB4OD4eveeWL92sITyAixtku0FtwA==" hashValue="Corf4UCiSrbdxTJ9f+GT78d+AQEsRUDas6z/p8GRF76ky3IVqth3wGGzst9/Rex7vg5zexh88IIu32guw6WJLg==" algorithmName="SHA-512" password="CC35"/>
  <autoFilter ref="C84:K12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012203000"/>
    <hyperlink ref="F92" r:id="rId2" display="https://podminky.urs.cz/item/CS_URS_2024_02/012303000"/>
    <hyperlink ref="F95" r:id="rId3" display="https://podminky.urs.cz/item/CS_URS_2024_02/012344000"/>
    <hyperlink ref="F98" r:id="rId4" display="https://podminky.urs.cz/item/CS_URS_2024_02/012414000"/>
    <hyperlink ref="F100" r:id="rId5" display="https://podminky.urs.cz/item/CS_URS_2024_02/012444000"/>
    <hyperlink ref="F102" r:id="rId6" display="https://podminky.urs.cz/item/CS_URS_2024_02/013254000"/>
    <hyperlink ref="F104" r:id="rId7" display="https://podminky.urs.cz/item/CS_URS_2024_02/013294000"/>
    <hyperlink ref="F108" r:id="rId8" display="https://podminky.urs.cz/item/CS_URS_2024_02/030001000"/>
    <hyperlink ref="F112" r:id="rId9" display="https://podminky.urs.cz/item/CS_URS_2024_02/040001000"/>
    <hyperlink ref="F115" r:id="rId10" display="https://podminky.urs.cz/item/CS_URS_2024_02/043134000"/>
    <hyperlink ref="F119" r:id="rId11" display="https://podminky.urs.cz/item/CS_URS_2024_02/07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6" customFormat="1" ht="45" customHeight="1">
      <c r="B3" s="279"/>
      <c r="C3" s="280" t="s">
        <v>503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504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505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506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507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508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509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510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511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512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513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514</v>
      </c>
      <c r="F18" s="286" t="s">
        <v>515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80</v>
      </c>
      <c r="F19" s="286" t="s">
        <v>516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517</v>
      </c>
      <c r="F20" s="286" t="s">
        <v>518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83</v>
      </c>
      <c r="F21" s="286" t="s">
        <v>84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519</v>
      </c>
      <c r="F22" s="286" t="s">
        <v>520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521</v>
      </c>
      <c r="F23" s="286" t="s">
        <v>522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523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524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525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526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527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528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529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530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531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103</v>
      </c>
      <c r="F36" s="286"/>
      <c r="G36" s="286" t="s">
        <v>532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533</v>
      </c>
      <c r="F37" s="286"/>
      <c r="G37" s="286" t="s">
        <v>534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54</v>
      </c>
      <c r="F38" s="286"/>
      <c r="G38" s="286" t="s">
        <v>535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55</v>
      </c>
      <c r="F39" s="286"/>
      <c r="G39" s="286" t="s">
        <v>536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104</v>
      </c>
      <c r="F40" s="286"/>
      <c r="G40" s="286" t="s">
        <v>537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105</v>
      </c>
      <c r="F41" s="286"/>
      <c r="G41" s="286" t="s">
        <v>538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539</v>
      </c>
      <c r="F42" s="286"/>
      <c r="G42" s="286" t="s">
        <v>540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541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542</v>
      </c>
      <c r="F44" s="286"/>
      <c r="G44" s="286" t="s">
        <v>543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107</v>
      </c>
      <c r="F45" s="286"/>
      <c r="G45" s="286" t="s">
        <v>544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545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546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547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548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549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550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551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552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553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554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555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556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557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558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559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560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561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562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563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564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565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566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567</v>
      </c>
      <c r="D76" s="304"/>
      <c r="E76" s="304"/>
      <c r="F76" s="304" t="s">
        <v>568</v>
      </c>
      <c r="G76" s="305"/>
      <c r="H76" s="304" t="s">
        <v>55</v>
      </c>
      <c r="I76" s="304" t="s">
        <v>58</v>
      </c>
      <c r="J76" s="304" t="s">
        <v>569</v>
      </c>
      <c r="K76" s="303"/>
    </row>
    <row r="77" s="1" customFormat="1" ht="17.25" customHeight="1">
      <c r="B77" s="301"/>
      <c r="C77" s="306" t="s">
        <v>570</v>
      </c>
      <c r="D77" s="306"/>
      <c r="E77" s="306"/>
      <c r="F77" s="307" t="s">
        <v>571</v>
      </c>
      <c r="G77" s="308"/>
      <c r="H77" s="306"/>
      <c r="I77" s="306"/>
      <c r="J77" s="306" t="s">
        <v>572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54</v>
      </c>
      <c r="D79" s="311"/>
      <c r="E79" s="311"/>
      <c r="F79" s="312" t="s">
        <v>573</v>
      </c>
      <c r="G79" s="313"/>
      <c r="H79" s="289" t="s">
        <v>574</v>
      </c>
      <c r="I79" s="289" t="s">
        <v>575</v>
      </c>
      <c r="J79" s="289">
        <v>20</v>
      </c>
      <c r="K79" s="303"/>
    </row>
    <row r="80" s="1" customFormat="1" ht="15" customHeight="1">
      <c r="B80" s="301"/>
      <c r="C80" s="289" t="s">
        <v>576</v>
      </c>
      <c r="D80" s="289"/>
      <c r="E80" s="289"/>
      <c r="F80" s="312" t="s">
        <v>573</v>
      </c>
      <c r="G80" s="313"/>
      <c r="H80" s="289" t="s">
        <v>577</v>
      </c>
      <c r="I80" s="289" t="s">
        <v>575</v>
      </c>
      <c r="J80" s="289">
        <v>120</v>
      </c>
      <c r="K80" s="303"/>
    </row>
    <row r="81" s="1" customFormat="1" ht="15" customHeight="1">
      <c r="B81" s="314"/>
      <c r="C81" s="289" t="s">
        <v>578</v>
      </c>
      <c r="D81" s="289"/>
      <c r="E81" s="289"/>
      <c r="F81" s="312" t="s">
        <v>579</v>
      </c>
      <c r="G81" s="313"/>
      <c r="H81" s="289" t="s">
        <v>580</v>
      </c>
      <c r="I81" s="289" t="s">
        <v>575</v>
      </c>
      <c r="J81" s="289">
        <v>50</v>
      </c>
      <c r="K81" s="303"/>
    </row>
    <row r="82" s="1" customFormat="1" ht="15" customHeight="1">
      <c r="B82" s="314"/>
      <c r="C82" s="289" t="s">
        <v>581</v>
      </c>
      <c r="D82" s="289"/>
      <c r="E82" s="289"/>
      <c r="F82" s="312" t="s">
        <v>573</v>
      </c>
      <c r="G82" s="313"/>
      <c r="H82" s="289" t="s">
        <v>582</v>
      </c>
      <c r="I82" s="289" t="s">
        <v>583</v>
      </c>
      <c r="J82" s="289"/>
      <c r="K82" s="303"/>
    </row>
    <row r="83" s="1" customFormat="1" ht="15" customHeight="1">
      <c r="B83" s="314"/>
      <c r="C83" s="315" t="s">
        <v>584</v>
      </c>
      <c r="D83" s="315"/>
      <c r="E83" s="315"/>
      <c r="F83" s="316" t="s">
        <v>579</v>
      </c>
      <c r="G83" s="315"/>
      <c r="H83" s="315" t="s">
        <v>585</v>
      </c>
      <c r="I83" s="315" t="s">
        <v>575</v>
      </c>
      <c r="J83" s="315">
        <v>15</v>
      </c>
      <c r="K83" s="303"/>
    </row>
    <row r="84" s="1" customFormat="1" ht="15" customHeight="1">
      <c r="B84" s="314"/>
      <c r="C84" s="315" t="s">
        <v>586</v>
      </c>
      <c r="D84" s="315"/>
      <c r="E84" s="315"/>
      <c r="F84" s="316" t="s">
        <v>579</v>
      </c>
      <c r="G84" s="315"/>
      <c r="H84" s="315" t="s">
        <v>587</v>
      </c>
      <c r="I84" s="315" t="s">
        <v>575</v>
      </c>
      <c r="J84" s="315">
        <v>15</v>
      </c>
      <c r="K84" s="303"/>
    </row>
    <row r="85" s="1" customFormat="1" ht="15" customHeight="1">
      <c r="B85" s="314"/>
      <c r="C85" s="315" t="s">
        <v>588</v>
      </c>
      <c r="D85" s="315"/>
      <c r="E85" s="315"/>
      <c r="F85" s="316" t="s">
        <v>579</v>
      </c>
      <c r="G85" s="315"/>
      <c r="H85" s="315" t="s">
        <v>589</v>
      </c>
      <c r="I85" s="315" t="s">
        <v>575</v>
      </c>
      <c r="J85" s="315">
        <v>20</v>
      </c>
      <c r="K85" s="303"/>
    </row>
    <row r="86" s="1" customFormat="1" ht="15" customHeight="1">
      <c r="B86" s="314"/>
      <c r="C86" s="315" t="s">
        <v>590</v>
      </c>
      <c r="D86" s="315"/>
      <c r="E86" s="315"/>
      <c r="F86" s="316" t="s">
        <v>579</v>
      </c>
      <c r="G86" s="315"/>
      <c r="H86" s="315" t="s">
        <v>591</v>
      </c>
      <c r="I86" s="315" t="s">
        <v>575</v>
      </c>
      <c r="J86" s="315">
        <v>20</v>
      </c>
      <c r="K86" s="303"/>
    </row>
    <row r="87" s="1" customFormat="1" ht="15" customHeight="1">
      <c r="B87" s="314"/>
      <c r="C87" s="289" t="s">
        <v>592</v>
      </c>
      <c r="D87" s="289"/>
      <c r="E87" s="289"/>
      <c r="F87" s="312" t="s">
        <v>579</v>
      </c>
      <c r="G87" s="313"/>
      <c r="H87" s="289" t="s">
        <v>593</v>
      </c>
      <c r="I87" s="289" t="s">
        <v>575</v>
      </c>
      <c r="J87" s="289">
        <v>50</v>
      </c>
      <c r="K87" s="303"/>
    </row>
    <row r="88" s="1" customFormat="1" ht="15" customHeight="1">
      <c r="B88" s="314"/>
      <c r="C88" s="289" t="s">
        <v>594</v>
      </c>
      <c r="D88" s="289"/>
      <c r="E88" s="289"/>
      <c r="F88" s="312" t="s">
        <v>579</v>
      </c>
      <c r="G88" s="313"/>
      <c r="H88" s="289" t="s">
        <v>595</v>
      </c>
      <c r="I88" s="289" t="s">
        <v>575</v>
      </c>
      <c r="J88" s="289">
        <v>20</v>
      </c>
      <c r="K88" s="303"/>
    </row>
    <row r="89" s="1" customFormat="1" ht="15" customHeight="1">
      <c r="B89" s="314"/>
      <c r="C89" s="289" t="s">
        <v>596</v>
      </c>
      <c r="D89" s="289"/>
      <c r="E89" s="289"/>
      <c r="F89" s="312" t="s">
        <v>579</v>
      </c>
      <c r="G89" s="313"/>
      <c r="H89" s="289" t="s">
        <v>597</v>
      </c>
      <c r="I89" s="289" t="s">
        <v>575</v>
      </c>
      <c r="J89" s="289">
        <v>20</v>
      </c>
      <c r="K89" s="303"/>
    </row>
    <row r="90" s="1" customFormat="1" ht="15" customHeight="1">
      <c r="B90" s="314"/>
      <c r="C90" s="289" t="s">
        <v>598</v>
      </c>
      <c r="D90" s="289"/>
      <c r="E90" s="289"/>
      <c r="F90" s="312" t="s">
        <v>579</v>
      </c>
      <c r="G90" s="313"/>
      <c r="H90" s="289" t="s">
        <v>599</v>
      </c>
      <c r="I90" s="289" t="s">
        <v>575</v>
      </c>
      <c r="J90" s="289">
        <v>50</v>
      </c>
      <c r="K90" s="303"/>
    </row>
    <row r="91" s="1" customFormat="1" ht="15" customHeight="1">
      <c r="B91" s="314"/>
      <c r="C91" s="289" t="s">
        <v>600</v>
      </c>
      <c r="D91" s="289"/>
      <c r="E91" s="289"/>
      <c r="F91" s="312" t="s">
        <v>579</v>
      </c>
      <c r="G91" s="313"/>
      <c r="H91" s="289" t="s">
        <v>600</v>
      </c>
      <c r="I91" s="289" t="s">
        <v>575</v>
      </c>
      <c r="J91" s="289">
        <v>50</v>
      </c>
      <c r="K91" s="303"/>
    </row>
    <row r="92" s="1" customFormat="1" ht="15" customHeight="1">
      <c r="B92" s="314"/>
      <c r="C92" s="289" t="s">
        <v>601</v>
      </c>
      <c r="D92" s="289"/>
      <c r="E92" s="289"/>
      <c r="F92" s="312" t="s">
        <v>579</v>
      </c>
      <c r="G92" s="313"/>
      <c r="H92" s="289" t="s">
        <v>602</v>
      </c>
      <c r="I92" s="289" t="s">
        <v>575</v>
      </c>
      <c r="J92" s="289">
        <v>255</v>
      </c>
      <c r="K92" s="303"/>
    </row>
    <row r="93" s="1" customFormat="1" ht="15" customHeight="1">
      <c r="B93" s="314"/>
      <c r="C93" s="289" t="s">
        <v>603</v>
      </c>
      <c r="D93" s="289"/>
      <c r="E93" s="289"/>
      <c r="F93" s="312" t="s">
        <v>573</v>
      </c>
      <c r="G93" s="313"/>
      <c r="H93" s="289" t="s">
        <v>604</v>
      </c>
      <c r="I93" s="289" t="s">
        <v>605</v>
      </c>
      <c r="J93" s="289"/>
      <c r="K93" s="303"/>
    </row>
    <row r="94" s="1" customFormat="1" ht="15" customHeight="1">
      <c r="B94" s="314"/>
      <c r="C94" s="289" t="s">
        <v>606</v>
      </c>
      <c r="D94" s="289"/>
      <c r="E94" s="289"/>
      <c r="F94" s="312" t="s">
        <v>573</v>
      </c>
      <c r="G94" s="313"/>
      <c r="H94" s="289" t="s">
        <v>607</v>
      </c>
      <c r="I94" s="289" t="s">
        <v>608</v>
      </c>
      <c r="J94" s="289"/>
      <c r="K94" s="303"/>
    </row>
    <row r="95" s="1" customFormat="1" ht="15" customHeight="1">
      <c r="B95" s="314"/>
      <c r="C95" s="289" t="s">
        <v>609</v>
      </c>
      <c r="D95" s="289"/>
      <c r="E95" s="289"/>
      <c r="F95" s="312" t="s">
        <v>573</v>
      </c>
      <c r="G95" s="313"/>
      <c r="H95" s="289" t="s">
        <v>609</v>
      </c>
      <c r="I95" s="289" t="s">
        <v>608</v>
      </c>
      <c r="J95" s="289"/>
      <c r="K95" s="303"/>
    </row>
    <row r="96" s="1" customFormat="1" ht="15" customHeight="1">
      <c r="B96" s="314"/>
      <c r="C96" s="289" t="s">
        <v>39</v>
      </c>
      <c r="D96" s="289"/>
      <c r="E96" s="289"/>
      <c r="F96" s="312" t="s">
        <v>573</v>
      </c>
      <c r="G96" s="313"/>
      <c r="H96" s="289" t="s">
        <v>610</v>
      </c>
      <c r="I96" s="289" t="s">
        <v>608</v>
      </c>
      <c r="J96" s="289"/>
      <c r="K96" s="303"/>
    </row>
    <row r="97" s="1" customFormat="1" ht="15" customHeight="1">
      <c r="B97" s="314"/>
      <c r="C97" s="289" t="s">
        <v>49</v>
      </c>
      <c r="D97" s="289"/>
      <c r="E97" s="289"/>
      <c r="F97" s="312" t="s">
        <v>573</v>
      </c>
      <c r="G97" s="313"/>
      <c r="H97" s="289" t="s">
        <v>611</v>
      </c>
      <c r="I97" s="289" t="s">
        <v>608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612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567</v>
      </c>
      <c r="D103" s="304"/>
      <c r="E103" s="304"/>
      <c r="F103" s="304" t="s">
        <v>568</v>
      </c>
      <c r="G103" s="305"/>
      <c r="H103" s="304" t="s">
        <v>55</v>
      </c>
      <c r="I103" s="304" t="s">
        <v>58</v>
      </c>
      <c r="J103" s="304" t="s">
        <v>569</v>
      </c>
      <c r="K103" s="303"/>
    </row>
    <row r="104" s="1" customFormat="1" ht="17.25" customHeight="1">
      <c r="B104" s="301"/>
      <c r="C104" s="306" t="s">
        <v>570</v>
      </c>
      <c r="D104" s="306"/>
      <c r="E104" s="306"/>
      <c r="F104" s="307" t="s">
        <v>571</v>
      </c>
      <c r="G104" s="308"/>
      <c r="H104" s="306"/>
      <c r="I104" s="306"/>
      <c r="J104" s="306" t="s">
        <v>572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54</v>
      </c>
      <c r="D106" s="311"/>
      <c r="E106" s="311"/>
      <c r="F106" s="312" t="s">
        <v>573</v>
      </c>
      <c r="G106" s="289"/>
      <c r="H106" s="289" t="s">
        <v>613</v>
      </c>
      <c r="I106" s="289" t="s">
        <v>575</v>
      </c>
      <c r="J106" s="289">
        <v>20</v>
      </c>
      <c r="K106" s="303"/>
    </row>
    <row r="107" s="1" customFormat="1" ht="15" customHeight="1">
      <c r="B107" s="301"/>
      <c r="C107" s="289" t="s">
        <v>576</v>
      </c>
      <c r="D107" s="289"/>
      <c r="E107" s="289"/>
      <c r="F107" s="312" t="s">
        <v>573</v>
      </c>
      <c r="G107" s="289"/>
      <c r="H107" s="289" t="s">
        <v>613</v>
      </c>
      <c r="I107" s="289" t="s">
        <v>575</v>
      </c>
      <c r="J107" s="289">
        <v>120</v>
      </c>
      <c r="K107" s="303"/>
    </row>
    <row r="108" s="1" customFormat="1" ht="15" customHeight="1">
      <c r="B108" s="314"/>
      <c r="C108" s="289" t="s">
        <v>578</v>
      </c>
      <c r="D108" s="289"/>
      <c r="E108" s="289"/>
      <c r="F108" s="312" t="s">
        <v>579</v>
      </c>
      <c r="G108" s="289"/>
      <c r="H108" s="289" t="s">
        <v>613</v>
      </c>
      <c r="I108" s="289" t="s">
        <v>575</v>
      </c>
      <c r="J108" s="289">
        <v>50</v>
      </c>
      <c r="K108" s="303"/>
    </row>
    <row r="109" s="1" customFormat="1" ht="15" customHeight="1">
      <c r="B109" s="314"/>
      <c r="C109" s="289" t="s">
        <v>581</v>
      </c>
      <c r="D109" s="289"/>
      <c r="E109" s="289"/>
      <c r="F109" s="312" t="s">
        <v>573</v>
      </c>
      <c r="G109" s="289"/>
      <c r="H109" s="289" t="s">
        <v>613</v>
      </c>
      <c r="I109" s="289" t="s">
        <v>583</v>
      </c>
      <c r="J109" s="289"/>
      <c r="K109" s="303"/>
    </row>
    <row r="110" s="1" customFormat="1" ht="15" customHeight="1">
      <c r="B110" s="314"/>
      <c r="C110" s="289" t="s">
        <v>592</v>
      </c>
      <c r="D110" s="289"/>
      <c r="E110" s="289"/>
      <c r="F110" s="312" t="s">
        <v>579</v>
      </c>
      <c r="G110" s="289"/>
      <c r="H110" s="289" t="s">
        <v>613</v>
      </c>
      <c r="I110" s="289" t="s">
        <v>575</v>
      </c>
      <c r="J110" s="289">
        <v>50</v>
      </c>
      <c r="K110" s="303"/>
    </row>
    <row r="111" s="1" customFormat="1" ht="15" customHeight="1">
      <c r="B111" s="314"/>
      <c r="C111" s="289" t="s">
        <v>600</v>
      </c>
      <c r="D111" s="289"/>
      <c r="E111" s="289"/>
      <c r="F111" s="312" t="s">
        <v>579</v>
      </c>
      <c r="G111" s="289"/>
      <c r="H111" s="289" t="s">
        <v>613</v>
      </c>
      <c r="I111" s="289" t="s">
        <v>575</v>
      </c>
      <c r="J111" s="289">
        <v>50</v>
      </c>
      <c r="K111" s="303"/>
    </row>
    <row r="112" s="1" customFormat="1" ht="15" customHeight="1">
      <c r="B112" s="314"/>
      <c r="C112" s="289" t="s">
        <v>598</v>
      </c>
      <c r="D112" s="289"/>
      <c r="E112" s="289"/>
      <c r="F112" s="312" t="s">
        <v>579</v>
      </c>
      <c r="G112" s="289"/>
      <c r="H112" s="289" t="s">
        <v>613</v>
      </c>
      <c r="I112" s="289" t="s">
        <v>575</v>
      </c>
      <c r="J112" s="289">
        <v>50</v>
      </c>
      <c r="K112" s="303"/>
    </row>
    <row r="113" s="1" customFormat="1" ht="15" customHeight="1">
      <c r="B113" s="314"/>
      <c r="C113" s="289" t="s">
        <v>54</v>
      </c>
      <c r="D113" s="289"/>
      <c r="E113" s="289"/>
      <c r="F113" s="312" t="s">
        <v>573</v>
      </c>
      <c r="G113" s="289"/>
      <c r="H113" s="289" t="s">
        <v>614</v>
      </c>
      <c r="I113" s="289" t="s">
        <v>575</v>
      </c>
      <c r="J113" s="289">
        <v>20</v>
      </c>
      <c r="K113" s="303"/>
    </row>
    <row r="114" s="1" customFormat="1" ht="15" customHeight="1">
      <c r="B114" s="314"/>
      <c r="C114" s="289" t="s">
        <v>615</v>
      </c>
      <c r="D114" s="289"/>
      <c r="E114" s="289"/>
      <c r="F114" s="312" t="s">
        <v>573</v>
      </c>
      <c r="G114" s="289"/>
      <c r="H114" s="289" t="s">
        <v>616</v>
      </c>
      <c r="I114" s="289" t="s">
        <v>575</v>
      </c>
      <c r="J114" s="289">
        <v>120</v>
      </c>
      <c r="K114" s="303"/>
    </row>
    <row r="115" s="1" customFormat="1" ht="15" customHeight="1">
      <c r="B115" s="314"/>
      <c r="C115" s="289" t="s">
        <v>39</v>
      </c>
      <c r="D115" s="289"/>
      <c r="E115" s="289"/>
      <c r="F115" s="312" t="s">
        <v>573</v>
      </c>
      <c r="G115" s="289"/>
      <c r="H115" s="289" t="s">
        <v>617</v>
      </c>
      <c r="I115" s="289" t="s">
        <v>608</v>
      </c>
      <c r="J115" s="289"/>
      <c r="K115" s="303"/>
    </row>
    <row r="116" s="1" customFormat="1" ht="15" customHeight="1">
      <c r="B116" s="314"/>
      <c r="C116" s="289" t="s">
        <v>49</v>
      </c>
      <c r="D116" s="289"/>
      <c r="E116" s="289"/>
      <c r="F116" s="312" t="s">
        <v>573</v>
      </c>
      <c r="G116" s="289"/>
      <c r="H116" s="289" t="s">
        <v>618</v>
      </c>
      <c r="I116" s="289" t="s">
        <v>608</v>
      </c>
      <c r="J116" s="289"/>
      <c r="K116" s="303"/>
    </row>
    <row r="117" s="1" customFormat="1" ht="15" customHeight="1">
      <c r="B117" s="314"/>
      <c r="C117" s="289" t="s">
        <v>58</v>
      </c>
      <c r="D117" s="289"/>
      <c r="E117" s="289"/>
      <c r="F117" s="312" t="s">
        <v>573</v>
      </c>
      <c r="G117" s="289"/>
      <c r="H117" s="289" t="s">
        <v>619</v>
      </c>
      <c r="I117" s="289" t="s">
        <v>620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621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567</v>
      </c>
      <c r="D123" s="304"/>
      <c r="E123" s="304"/>
      <c r="F123" s="304" t="s">
        <v>568</v>
      </c>
      <c r="G123" s="305"/>
      <c r="H123" s="304" t="s">
        <v>55</v>
      </c>
      <c r="I123" s="304" t="s">
        <v>58</v>
      </c>
      <c r="J123" s="304" t="s">
        <v>569</v>
      </c>
      <c r="K123" s="333"/>
    </row>
    <row r="124" s="1" customFormat="1" ht="17.25" customHeight="1">
      <c r="B124" s="332"/>
      <c r="C124" s="306" t="s">
        <v>570</v>
      </c>
      <c r="D124" s="306"/>
      <c r="E124" s="306"/>
      <c r="F124" s="307" t="s">
        <v>571</v>
      </c>
      <c r="G124" s="308"/>
      <c r="H124" s="306"/>
      <c r="I124" s="306"/>
      <c r="J124" s="306" t="s">
        <v>572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576</v>
      </c>
      <c r="D126" s="311"/>
      <c r="E126" s="311"/>
      <c r="F126" s="312" t="s">
        <v>573</v>
      </c>
      <c r="G126" s="289"/>
      <c r="H126" s="289" t="s">
        <v>613</v>
      </c>
      <c r="I126" s="289" t="s">
        <v>575</v>
      </c>
      <c r="J126" s="289">
        <v>120</v>
      </c>
      <c r="K126" s="337"/>
    </row>
    <row r="127" s="1" customFormat="1" ht="15" customHeight="1">
      <c r="B127" s="334"/>
      <c r="C127" s="289" t="s">
        <v>622</v>
      </c>
      <c r="D127" s="289"/>
      <c r="E127" s="289"/>
      <c r="F127" s="312" t="s">
        <v>573</v>
      </c>
      <c r="G127" s="289"/>
      <c r="H127" s="289" t="s">
        <v>623</v>
      </c>
      <c r="I127" s="289" t="s">
        <v>575</v>
      </c>
      <c r="J127" s="289" t="s">
        <v>624</v>
      </c>
      <c r="K127" s="337"/>
    </row>
    <row r="128" s="1" customFormat="1" ht="15" customHeight="1">
      <c r="B128" s="334"/>
      <c r="C128" s="289" t="s">
        <v>521</v>
      </c>
      <c r="D128" s="289"/>
      <c r="E128" s="289"/>
      <c r="F128" s="312" t="s">
        <v>573</v>
      </c>
      <c r="G128" s="289"/>
      <c r="H128" s="289" t="s">
        <v>625</v>
      </c>
      <c r="I128" s="289" t="s">
        <v>575</v>
      </c>
      <c r="J128" s="289" t="s">
        <v>624</v>
      </c>
      <c r="K128" s="337"/>
    </row>
    <row r="129" s="1" customFormat="1" ht="15" customHeight="1">
      <c r="B129" s="334"/>
      <c r="C129" s="289" t="s">
        <v>584</v>
      </c>
      <c r="D129" s="289"/>
      <c r="E129" s="289"/>
      <c r="F129" s="312" t="s">
        <v>579</v>
      </c>
      <c r="G129" s="289"/>
      <c r="H129" s="289" t="s">
        <v>585</v>
      </c>
      <c r="I129" s="289" t="s">
        <v>575</v>
      </c>
      <c r="J129" s="289">
        <v>15</v>
      </c>
      <c r="K129" s="337"/>
    </row>
    <row r="130" s="1" customFormat="1" ht="15" customHeight="1">
      <c r="B130" s="334"/>
      <c r="C130" s="315" t="s">
        <v>586</v>
      </c>
      <c r="D130" s="315"/>
      <c r="E130" s="315"/>
      <c r="F130" s="316" t="s">
        <v>579</v>
      </c>
      <c r="G130" s="315"/>
      <c r="H130" s="315" t="s">
        <v>587</v>
      </c>
      <c r="I130" s="315" t="s">
        <v>575</v>
      </c>
      <c r="J130" s="315">
        <v>15</v>
      </c>
      <c r="K130" s="337"/>
    </row>
    <row r="131" s="1" customFormat="1" ht="15" customHeight="1">
      <c r="B131" s="334"/>
      <c r="C131" s="315" t="s">
        <v>588</v>
      </c>
      <c r="D131" s="315"/>
      <c r="E131" s="315"/>
      <c r="F131" s="316" t="s">
        <v>579</v>
      </c>
      <c r="G131" s="315"/>
      <c r="H131" s="315" t="s">
        <v>589</v>
      </c>
      <c r="I131" s="315" t="s">
        <v>575</v>
      </c>
      <c r="J131" s="315">
        <v>20</v>
      </c>
      <c r="K131" s="337"/>
    </row>
    <row r="132" s="1" customFormat="1" ht="15" customHeight="1">
      <c r="B132" s="334"/>
      <c r="C132" s="315" t="s">
        <v>590</v>
      </c>
      <c r="D132" s="315"/>
      <c r="E132" s="315"/>
      <c r="F132" s="316" t="s">
        <v>579</v>
      </c>
      <c r="G132" s="315"/>
      <c r="H132" s="315" t="s">
        <v>591</v>
      </c>
      <c r="I132" s="315" t="s">
        <v>575</v>
      </c>
      <c r="J132" s="315">
        <v>20</v>
      </c>
      <c r="K132" s="337"/>
    </row>
    <row r="133" s="1" customFormat="1" ht="15" customHeight="1">
      <c r="B133" s="334"/>
      <c r="C133" s="289" t="s">
        <v>578</v>
      </c>
      <c r="D133" s="289"/>
      <c r="E133" s="289"/>
      <c r="F133" s="312" t="s">
        <v>579</v>
      </c>
      <c r="G133" s="289"/>
      <c r="H133" s="289" t="s">
        <v>613</v>
      </c>
      <c r="I133" s="289" t="s">
        <v>575</v>
      </c>
      <c r="J133" s="289">
        <v>50</v>
      </c>
      <c r="K133" s="337"/>
    </row>
    <row r="134" s="1" customFormat="1" ht="15" customHeight="1">
      <c r="B134" s="334"/>
      <c r="C134" s="289" t="s">
        <v>592</v>
      </c>
      <c r="D134" s="289"/>
      <c r="E134" s="289"/>
      <c r="F134" s="312" t="s">
        <v>579</v>
      </c>
      <c r="G134" s="289"/>
      <c r="H134" s="289" t="s">
        <v>613</v>
      </c>
      <c r="I134" s="289" t="s">
        <v>575</v>
      </c>
      <c r="J134" s="289">
        <v>50</v>
      </c>
      <c r="K134" s="337"/>
    </row>
    <row r="135" s="1" customFormat="1" ht="15" customHeight="1">
      <c r="B135" s="334"/>
      <c r="C135" s="289" t="s">
        <v>598</v>
      </c>
      <c r="D135" s="289"/>
      <c r="E135" s="289"/>
      <c r="F135" s="312" t="s">
        <v>579</v>
      </c>
      <c r="G135" s="289"/>
      <c r="H135" s="289" t="s">
        <v>613</v>
      </c>
      <c r="I135" s="289" t="s">
        <v>575</v>
      </c>
      <c r="J135" s="289">
        <v>50</v>
      </c>
      <c r="K135" s="337"/>
    </row>
    <row r="136" s="1" customFormat="1" ht="15" customHeight="1">
      <c r="B136" s="334"/>
      <c r="C136" s="289" t="s">
        <v>600</v>
      </c>
      <c r="D136" s="289"/>
      <c r="E136" s="289"/>
      <c r="F136" s="312" t="s">
        <v>579</v>
      </c>
      <c r="G136" s="289"/>
      <c r="H136" s="289" t="s">
        <v>613</v>
      </c>
      <c r="I136" s="289" t="s">
        <v>575</v>
      </c>
      <c r="J136" s="289">
        <v>50</v>
      </c>
      <c r="K136" s="337"/>
    </row>
    <row r="137" s="1" customFormat="1" ht="15" customHeight="1">
      <c r="B137" s="334"/>
      <c r="C137" s="289" t="s">
        <v>601</v>
      </c>
      <c r="D137" s="289"/>
      <c r="E137" s="289"/>
      <c r="F137" s="312" t="s">
        <v>579</v>
      </c>
      <c r="G137" s="289"/>
      <c r="H137" s="289" t="s">
        <v>626</v>
      </c>
      <c r="I137" s="289" t="s">
        <v>575</v>
      </c>
      <c r="J137" s="289">
        <v>255</v>
      </c>
      <c r="K137" s="337"/>
    </row>
    <row r="138" s="1" customFormat="1" ht="15" customHeight="1">
      <c r="B138" s="334"/>
      <c r="C138" s="289" t="s">
        <v>603</v>
      </c>
      <c r="D138" s="289"/>
      <c r="E138" s="289"/>
      <c r="F138" s="312" t="s">
        <v>573</v>
      </c>
      <c r="G138" s="289"/>
      <c r="H138" s="289" t="s">
        <v>627</v>
      </c>
      <c r="I138" s="289" t="s">
        <v>605</v>
      </c>
      <c r="J138" s="289"/>
      <c r="K138" s="337"/>
    </row>
    <row r="139" s="1" customFormat="1" ht="15" customHeight="1">
      <c r="B139" s="334"/>
      <c r="C139" s="289" t="s">
        <v>606</v>
      </c>
      <c r="D139" s="289"/>
      <c r="E139" s="289"/>
      <c r="F139" s="312" t="s">
        <v>573</v>
      </c>
      <c r="G139" s="289"/>
      <c r="H139" s="289" t="s">
        <v>628</v>
      </c>
      <c r="I139" s="289" t="s">
        <v>608</v>
      </c>
      <c r="J139" s="289"/>
      <c r="K139" s="337"/>
    </row>
    <row r="140" s="1" customFormat="1" ht="15" customHeight="1">
      <c r="B140" s="334"/>
      <c r="C140" s="289" t="s">
        <v>609</v>
      </c>
      <c r="D140" s="289"/>
      <c r="E140" s="289"/>
      <c r="F140" s="312" t="s">
        <v>573</v>
      </c>
      <c r="G140" s="289"/>
      <c r="H140" s="289" t="s">
        <v>609</v>
      </c>
      <c r="I140" s="289" t="s">
        <v>608</v>
      </c>
      <c r="J140" s="289"/>
      <c r="K140" s="337"/>
    </row>
    <row r="141" s="1" customFormat="1" ht="15" customHeight="1">
      <c r="B141" s="334"/>
      <c r="C141" s="289" t="s">
        <v>39</v>
      </c>
      <c r="D141" s="289"/>
      <c r="E141" s="289"/>
      <c r="F141" s="312" t="s">
        <v>573</v>
      </c>
      <c r="G141" s="289"/>
      <c r="H141" s="289" t="s">
        <v>629</v>
      </c>
      <c r="I141" s="289" t="s">
        <v>608</v>
      </c>
      <c r="J141" s="289"/>
      <c r="K141" s="337"/>
    </row>
    <row r="142" s="1" customFormat="1" ht="15" customHeight="1">
      <c r="B142" s="334"/>
      <c r="C142" s="289" t="s">
        <v>630</v>
      </c>
      <c r="D142" s="289"/>
      <c r="E142" s="289"/>
      <c r="F142" s="312" t="s">
        <v>573</v>
      </c>
      <c r="G142" s="289"/>
      <c r="H142" s="289" t="s">
        <v>631</v>
      </c>
      <c r="I142" s="289" t="s">
        <v>608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632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567</v>
      </c>
      <c r="D148" s="304"/>
      <c r="E148" s="304"/>
      <c r="F148" s="304" t="s">
        <v>568</v>
      </c>
      <c r="G148" s="305"/>
      <c r="H148" s="304" t="s">
        <v>55</v>
      </c>
      <c r="I148" s="304" t="s">
        <v>58</v>
      </c>
      <c r="J148" s="304" t="s">
        <v>569</v>
      </c>
      <c r="K148" s="303"/>
    </row>
    <row r="149" s="1" customFormat="1" ht="17.25" customHeight="1">
      <c r="B149" s="301"/>
      <c r="C149" s="306" t="s">
        <v>570</v>
      </c>
      <c r="D149" s="306"/>
      <c r="E149" s="306"/>
      <c r="F149" s="307" t="s">
        <v>571</v>
      </c>
      <c r="G149" s="308"/>
      <c r="H149" s="306"/>
      <c r="I149" s="306"/>
      <c r="J149" s="306" t="s">
        <v>572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576</v>
      </c>
      <c r="D151" s="289"/>
      <c r="E151" s="289"/>
      <c r="F151" s="342" t="s">
        <v>573</v>
      </c>
      <c r="G151" s="289"/>
      <c r="H151" s="341" t="s">
        <v>613</v>
      </c>
      <c r="I151" s="341" t="s">
        <v>575</v>
      </c>
      <c r="J151" s="341">
        <v>120</v>
      </c>
      <c r="K151" s="337"/>
    </row>
    <row r="152" s="1" customFormat="1" ht="15" customHeight="1">
      <c r="B152" s="314"/>
      <c r="C152" s="341" t="s">
        <v>622</v>
      </c>
      <c r="D152" s="289"/>
      <c r="E152" s="289"/>
      <c r="F152" s="342" t="s">
        <v>573</v>
      </c>
      <c r="G152" s="289"/>
      <c r="H152" s="341" t="s">
        <v>633</v>
      </c>
      <c r="I152" s="341" t="s">
        <v>575</v>
      </c>
      <c r="J152" s="341" t="s">
        <v>624</v>
      </c>
      <c r="K152" s="337"/>
    </row>
    <row r="153" s="1" customFormat="1" ht="15" customHeight="1">
      <c r="B153" s="314"/>
      <c r="C153" s="341" t="s">
        <v>521</v>
      </c>
      <c r="D153" s="289"/>
      <c r="E153" s="289"/>
      <c r="F153" s="342" t="s">
        <v>573</v>
      </c>
      <c r="G153" s="289"/>
      <c r="H153" s="341" t="s">
        <v>634</v>
      </c>
      <c r="I153" s="341" t="s">
        <v>575</v>
      </c>
      <c r="J153" s="341" t="s">
        <v>624</v>
      </c>
      <c r="K153" s="337"/>
    </row>
    <row r="154" s="1" customFormat="1" ht="15" customHeight="1">
      <c r="B154" s="314"/>
      <c r="C154" s="341" t="s">
        <v>578</v>
      </c>
      <c r="D154" s="289"/>
      <c r="E154" s="289"/>
      <c r="F154" s="342" t="s">
        <v>579</v>
      </c>
      <c r="G154" s="289"/>
      <c r="H154" s="341" t="s">
        <v>613</v>
      </c>
      <c r="I154" s="341" t="s">
        <v>575</v>
      </c>
      <c r="J154" s="341">
        <v>50</v>
      </c>
      <c r="K154" s="337"/>
    </row>
    <row r="155" s="1" customFormat="1" ht="15" customHeight="1">
      <c r="B155" s="314"/>
      <c r="C155" s="341" t="s">
        <v>581</v>
      </c>
      <c r="D155" s="289"/>
      <c r="E155" s="289"/>
      <c r="F155" s="342" t="s">
        <v>573</v>
      </c>
      <c r="G155" s="289"/>
      <c r="H155" s="341" t="s">
        <v>613</v>
      </c>
      <c r="I155" s="341" t="s">
        <v>583</v>
      </c>
      <c r="J155" s="341"/>
      <c r="K155" s="337"/>
    </row>
    <row r="156" s="1" customFormat="1" ht="15" customHeight="1">
      <c r="B156" s="314"/>
      <c r="C156" s="341" t="s">
        <v>592</v>
      </c>
      <c r="D156" s="289"/>
      <c r="E156" s="289"/>
      <c r="F156" s="342" t="s">
        <v>579</v>
      </c>
      <c r="G156" s="289"/>
      <c r="H156" s="341" t="s">
        <v>613</v>
      </c>
      <c r="I156" s="341" t="s">
        <v>575</v>
      </c>
      <c r="J156" s="341">
        <v>50</v>
      </c>
      <c r="K156" s="337"/>
    </row>
    <row r="157" s="1" customFormat="1" ht="15" customHeight="1">
      <c r="B157" s="314"/>
      <c r="C157" s="341" t="s">
        <v>600</v>
      </c>
      <c r="D157" s="289"/>
      <c r="E157" s="289"/>
      <c r="F157" s="342" t="s">
        <v>579</v>
      </c>
      <c r="G157" s="289"/>
      <c r="H157" s="341" t="s">
        <v>613</v>
      </c>
      <c r="I157" s="341" t="s">
        <v>575</v>
      </c>
      <c r="J157" s="341">
        <v>50</v>
      </c>
      <c r="K157" s="337"/>
    </row>
    <row r="158" s="1" customFormat="1" ht="15" customHeight="1">
      <c r="B158" s="314"/>
      <c r="C158" s="341" t="s">
        <v>598</v>
      </c>
      <c r="D158" s="289"/>
      <c r="E158" s="289"/>
      <c r="F158" s="342" t="s">
        <v>579</v>
      </c>
      <c r="G158" s="289"/>
      <c r="H158" s="341" t="s">
        <v>613</v>
      </c>
      <c r="I158" s="341" t="s">
        <v>575</v>
      </c>
      <c r="J158" s="341">
        <v>50</v>
      </c>
      <c r="K158" s="337"/>
    </row>
    <row r="159" s="1" customFormat="1" ht="15" customHeight="1">
      <c r="B159" s="314"/>
      <c r="C159" s="341" t="s">
        <v>90</v>
      </c>
      <c r="D159" s="289"/>
      <c r="E159" s="289"/>
      <c r="F159" s="342" t="s">
        <v>573</v>
      </c>
      <c r="G159" s="289"/>
      <c r="H159" s="341" t="s">
        <v>635</v>
      </c>
      <c r="I159" s="341" t="s">
        <v>575</v>
      </c>
      <c r="J159" s="341" t="s">
        <v>636</v>
      </c>
      <c r="K159" s="337"/>
    </row>
    <row r="160" s="1" customFormat="1" ht="15" customHeight="1">
      <c r="B160" s="314"/>
      <c r="C160" s="341" t="s">
        <v>637</v>
      </c>
      <c r="D160" s="289"/>
      <c r="E160" s="289"/>
      <c r="F160" s="342" t="s">
        <v>573</v>
      </c>
      <c r="G160" s="289"/>
      <c r="H160" s="341" t="s">
        <v>638</v>
      </c>
      <c r="I160" s="341" t="s">
        <v>608</v>
      </c>
      <c r="J160" s="341"/>
      <c r="K160" s="337"/>
    </row>
    <row r="16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639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567</v>
      </c>
      <c r="D166" s="304"/>
      <c r="E166" s="304"/>
      <c r="F166" s="304" t="s">
        <v>568</v>
      </c>
      <c r="G166" s="346"/>
      <c r="H166" s="347" t="s">
        <v>55</v>
      </c>
      <c r="I166" s="347" t="s">
        <v>58</v>
      </c>
      <c r="J166" s="304" t="s">
        <v>569</v>
      </c>
      <c r="K166" s="281"/>
    </row>
    <row r="167" s="1" customFormat="1" ht="17.25" customHeight="1">
      <c r="B167" s="282"/>
      <c r="C167" s="306" t="s">
        <v>570</v>
      </c>
      <c r="D167" s="306"/>
      <c r="E167" s="306"/>
      <c r="F167" s="307" t="s">
        <v>571</v>
      </c>
      <c r="G167" s="348"/>
      <c r="H167" s="349"/>
      <c r="I167" s="349"/>
      <c r="J167" s="306" t="s">
        <v>572</v>
      </c>
      <c r="K167" s="284"/>
    </row>
    <row r="168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="1" customFormat="1" ht="15" customHeight="1">
      <c r="B169" s="314"/>
      <c r="C169" s="289" t="s">
        <v>576</v>
      </c>
      <c r="D169" s="289"/>
      <c r="E169" s="289"/>
      <c r="F169" s="312" t="s">
        <v>573</v>
      </c>
      <c r="G169" s="289"/>
      <c r="H169" s="289" t="s">
        <v>613</v>
      </c>
      <c r="I169" s="289" t="s">
        <v>575</v>
      </c>
      <c r="J169" s="289">
        <v>120</v>
      </c>
      <c r="K169" s="337"/>
    </row>
    <row r="170" s="1" customFormat="1" ht="15" customHeight="1">
      <c r="B170" s="314"/>
      <c r="C170" s="289" t="s">
        <v>622</v>
      </c>
      <c r="D170" s="289"/>
      <c r="E170" s="289"/>
      <c r="F170" s="312" t="s">
        <v>573</v>
      </c>
      <c r="G170" s="289"/>
      <c r="H170" s="289" t="s">
        <v>623</v>
      </c>
      <c r="I170" s="289" t="s">
        <v>575</v>
      </c>
      <c r="J170" s="289" t="s">
        <v>624</v>
      </c>
      <c r="K170" s="337"/>
    </row>
    <row r="171" s="1" customFormat="1" ht="15" customHeight="1">
      <c r="B171" s="314"/>
      <c r="C171" s="289" t="s">
        <v>521</v>
      </c>
      <c r="D171" s="289"/>
      <c r="E171" s="289"/>
      <c r="F171" s="312" t="s">
        <v>573</v>
      </c>
      <c r="G171" s="289"/>
      <c r="H171" s="289" t="s">
        <v>640</v>
      </c>
      <c r="I171" s="289" t="s">
        <v>575</v>
      </c>
      <c r="J171" s="289" t="s">
        <v>624</v>
      </c>
      <c r="K171" s="337"/>
    </row>
    <row r="172" s="1" customFormat="1" ht="15" customHeight="1">
      <c r="B172" s="314"/>
      <c r="C172" s="289" t="s">
        <v>578</v>
      </c>
      <c r="D172" s="289"/>
      <c r="E172" s="289"/>
      <c r="F172" s="312" t="s">
        <v>579</v>
      </c>
      <c r="G172" s="289"/>
      <c r="H172" s="289" t="s">
        <v>640</v>
      </c>
      <c r="I172" s="289" t="s">
        <v>575</v>
      </c>
      <c r="J172" s="289">
        <v>50</v>
      </c>
      <c r="K172" s="337"/>
    </row>
    <row r="173" s="1" customFormat="1" ht="15" customHeight="1">
      <c r="B173" s="314"/>
      <c r="C173" s="289" t="s">
        <v>581</v>
      </c>
      <c r="D173" s="289"/>
      <c r="E173" s="289"/>
      <c r="F173" s="312" t="s">
        <v>573</v>
      </c>
      <c r="G173" s="289"/>
      <c r="H173" s="289" t="s">
        <v>640</v>
      </c>
      <c r="I173" s="289" t="s">
        <v>583</v>
      </c>
      <c r="J173" s="289"/>
      <c r="K173" s="337"/>
    </row>
    <row r="174" s="1" customFormat="1" ht="15" customHeight="1">
      <c r="B174" s="314"/>
      <c r="C174" s="289" t="s">
        <v>592</v>
      </c>
      <c r="D174" s="289"/>
      <c r="E174" s="289"/>
      <c r="F174" s="312" t="s">
        <v>579</v>
      </c>
      <c r="G174" s="289"/>
      <c r="H174" s="289" t="s">
        <v>640</v>
      </c>
      <c r="I174" s="289" t="s">
        <v>575</v>
      </c>
      <c r="J174" s="289">
        <v>50</v>
      </c>
      <c r="K174" s="337"/>
    </row>
    <row r="175" s="1" customFormat="1" ht="15" customHeight="1">
      <c r="B175" s="314"/>
      <c r="C175" s="289" t="s">
        <v>600</v>
      </c>
      <c r="D175" s="289"/>
      <c r="E175" s="289"/>
      <c r="F175" s="312" t="s">
        <v>579</v>
      </c>
      <c r="G175" s="289"/>
      <c r="H175" s="289" t="s">
        <v>640</v>
      </c>
      <c r="I175" s="289" t="s">
        <v>575</v>
      </c>
      <c r="J175" s="289">
        <v>50</v>
      </c>
      <c r="K175" s="337"/>
    </row>
    <row r="176" s="1" customFormat="1" ht="15" customHeight="1">
      <c r="B176" s="314"/>
      <c r="C176" s="289" t="s">
        <v>598</v>
      </c>
      <c r="D176" s="289"/>
      <c r="E176" s="289"/>
      <c r="F176" s="312" t="s">
        <v>579</v>
      </c>
      <c r="G176" s="289"/>
      <c r="H176" s="289" t="s">
        <v>640</v>
      </c>
      <c r="I176" s="289" t="s">
        <v>575</v>
      </c>
      <c r="J176" s="289">
        <v>50</v>
      </c>
      <c r="K176" s="337"/>
    </row>
    <row r="177" s="1" customFormat="1" ht="15" customHeight="1">
      <c r="B177" s="314"/>
      <c r="C177" s="289" t="s">
        <v>103</v>
      </c>
      <c r="D177" s="289"/>
      <c r="E177" s="289"/>
      <c r="F177" s="312" t="s">
        <v>573</v>
      </c>
      <c r="G177" s="289"/>
      <c r="H177" s="289" t="s">
        <v>641</v>
      </c>
      <c r="I177" s="289" t="s">
        <v>642</v>
      </c>
      <c r="J177" s="289"/>
      <c r="K177" s="337"/>
    </row>
    <row r="178" s="1" customFormat="1" ht="15" customHeight="1">
      <c r="B178" s="314"/>
      <c r="C178" s="289" t="s">
        <v>58</v>
      </c>
      <c r="D178" s="289"/>
      <c r="E178" s="289"/>
      <c r="F178" s="312" t="s">
        <v>573</v>
      </c>
      <c r="G178" s="289"/>
      <c r="H178" s="289" t="s">
        <v>643</v>
      </c>
      <c r="I178" s="289" t="s">
        <v>644</v>
      </c>
      <c r="J178" s="289">
        <v>1</v>
      </c>
      <c r="K178" s="337"/>
    </row>
    <row r="179" s="1" customFormat="1" ht="15" customHeight="1">
      <c r="B179" s="314"/>
      <c r="C179" s="289" t="s">
        <v>54</v>
      </c>
      <c r="D179" s="289"/>
      <c r="E179" s="289"/>
      <c r="F179" s="312" t="s">
        <v>573</v>
      </c>
      <c r="G179" s="289"/>
      <c r="H179" s="289" t="s">
        <v>645</v>
      </c>
      <c r="I179" s="289" t="s">
        <v>575</v>
      </c>
      <c r="J179" s="289">
        <v>20</v>
      </c>
      <c r="K179" s="337"/>
    </row>
    <row r="180" s="1" customFormat="1" ht="15" customHeight="1">
      <c r="B180" s="314"/>
      <c r="C180" s="289" t="s">
        <v>55</v>
      </c>
      <c r="D180" s="289"/>
      <c r="E180" s="289"/>
      <c r="F180" s="312" t="s">
        <v>573</v>
      </c>
      <c r="G180" s="289"/>
      <c r="H180" s="289" t="s">
        <v>646</v>
      </c>
      <c r="I180" s="289" t="s">
        <v>575</v>
      </c>
      <c r="J180" s="289">
        <v>255</v>
      </c>
      <c r="K180" s="337"/>
    </row>
    <row r="181" s="1" customFormat="1" ht="15" customHeight="1">
      <c r="B181" s="314"/>
      <c r="C181" s="289" t="s">
        <v>104</v>
      </c>
      <c r="D181" s="289"/>
      <c r="E181" s="289"/>
      <c r="F181" s="312" t="s">
        <v>573</v>
      </c>
      <c r="G181" s="289"/>
      <c r="H181" s="289" t="s">
        <v>537</v>
      </c>
      <c r="I181" s="289" t="s">
        <v>575</v>
      </c>
      <c r="J181" s="289">
        <v>10</v>
      </c>
      <c r="K181" s="337"/>
    </row>
    <row r="182" s="1" customFormat="1" ht="15" customHeight="1">
      <c r="B182" s="314"/>
      <c r="C182" s="289" t="s">
        <v>105</v>
      </c>
      <c r="D182" s="289"/>
      <c r="E182" s="289"/>
      <c r="F182" s="312" t="s">
        <v>573</v>
      </c>
      <c r="G182" s="289"/>
      <c r="H182" s="289" t="s">
        <v>647</v>
      </c>
      <c r="I182" s="289" t="s">
        <v>608</v>
      </c>
      <c r="J182" s="289"/>
      <c r="K182" s="337"/>
    </row>
    <row r="183" s="1" customFormat="1" ht="15" customHeight="1">
      <c r="B183" s="314"/>
      <c r="C183" s="289" t="s">
        <v>648</v>
      </c>
      <c r="D183" s="289"/>
      <c r="E183" s="289"/>
      <c r="F183" s="312" t="s">
        <v>573</v>
      </c>
      <c r="G183" s="289"/>
      <c r="H183" s="289" t="s">
        <v>649</v>
      </c>
      <c r="I183" s="289" t="s">
        <v>608</v>
      </c>
      <c r="J183" s="289"/>
      <c r="K183" s="337"/>
    </row>
    <row r="184" s="1" customFormat="1" ht="15" customHeight="1">
      <c r="B184" s="314"/>
      <c r="C184" s="289" t="s">
        <v>637</v>
      </c>
      <c r="D184" s="289"/>
      <c r="E184" s="289"/>
      <c r="F184" s="312" t="s">
        <v>573</v>
      </c>
      <c r="G184" s="289"/>
      <c r="H184" s="289" t="s">
        <v>650</v>
      </c>
      <c r="I184" s="289" t="s">
        <v>608</v>
      </c>
      <c r="J184" s="289"/>
      <c r="K184" s="337"/>
    </row>
    <row r="185" s="1" customFormat="1" ht="15" customHeight="1">
      <c r="B185" s="314"/>
      <c r="C185" s="289" t="s">
        <v>107</v>
      </c>
      <c r="D185" s="289"/>
      <c r="E185" s="289"/>
      <c r="F185" s="312" t="s">
        <v>579</v>
      </c>
      <c r="G185" s="289"/>
      <c r="H185" s="289" t="s">
        <v>651</v>
      </c>
      <c r="I185" s="289" t="s">
        <v>575</v>
      </c>
      <c r="J185" s="289">
        <v>50</v>
      </c>
      <c r="K185" s="337"/>
    </row>
    <row r="186" s="1" customFormat="1" ht="15" customHeight="1">
      <c r="B186" s="314"/>
      <c r="C186" s="289" t="s">
        <v>652</v>
      </c>
      <c r="D186" s="289"/>
      <c r="E186" s="289"/>
      <c r="F186" s="312" t="s">
        <v>579</v>
      </c>
      <c r="G186" s="289"/>
      <c r="H186" s="289" t="s">
        <v>653</v>
      </c>
      <c r="I186" s="289" t="s">
        <v>654</v>
      </c>
      <c r="J186" s="289"/>
      <c r="K186" s="337"/>
    </row>
    <row r="187" s="1" customFormat="1" ht="15" customHeight="1">
      <c r="B187" s="314"/>
      <c r="C187" s="289" t="s">
        <v>655</v>
      </c>
      <c r="D187" s="289"/>
      <c r="E187" s="289"/>
      <c r="F187" s="312" t="s">
        <v>579</v>
      </c>
      <c r="G187" s="289"/>
      <c r="H187" s="289" t="s">
        <v>656</v>
      </c>
      <c r="I187" s="289" t="s">
        <v>654</v>
      </c>
      <c r="J187" s="289"/>
      <c r="K187" s="337"/>
    </row>
    <row r="188" s="1" customFormat="1" ht="15" customHeight="1">
      <c r="B188" s="314"/>
      <c r="C188" s="289" t="s">
        <v>657</v>
      </c>
      <c r="D188" s="289"/>
      <c r="E188" s="289"/>
      <c r="F188" s="312" t="s">
        <v>579</v>
      </c>
      <c r="G188" s="289"/>
      <c r="H188" s="289" t="s">
        <v>658</v>
      </c>
      <c r="I188" s="289" t="s">
        <v>654</v>
      </c>
      <c r="J188" s="289"/>
      <c r="K188" s="337"/>
    </row>
    <row r="189" s="1" customFormat="1" ht="15" customHeight="1">
      <c r="B189" s="314"/>
      <c r="C189" s="350" t="s">
        <v>659</v>
      </c>
      <c r="D189" s="289"/>
      <c r="E189" s="289"/>
      <c r="F189" s="312" t="s">
        <v>579</v>
      </c>
      <c r="G189" s="289"/>
      <c r="H189" s="289" t="s">
        <v>660</v>
      </c>
      <c r="I189" s="289" t="s">
        <v>661</v>
      </c>
      <c r="J189" s="351" t="s">
        <v>662</v>
      </c>
      <c r="K189" s="337"/>
    </row>
    <row r="190" s="17" customFormat="1" ht="15" customHeight="1">
      <c r="B190" s="352"/>
      <c r="C190" s="353" t="s">
        <v>663</v>
      </c>
      <c r="D190" s="354"/>
      <c r="E190" s="354"/>
      <c r="F190" s="355" t="s">
        <v>579</v>
      </c>
      <c r="G190" s="354"/>
      <c r="H190" s="354" t="s">
        <v>664</v>
      </c>
      <c r="I190" s="354" t="s">
        <v>661</v>
      </c>
      <c r="J190" s="356" t="s">
        <v>662</v>
      </c>
      <c r="K190" s="357"/>
    </row>
    <row r="191" s="1" customFormat="1" ht="15" customHeight="1">
      <c r="B191" s="314"/>
      <c r="C191" s="350" t="s">
        <v>43</v>
      </c>
      <c r="D191" s="289"/>
      <c r="E191" s="289"/>
      <c r="F191" s="312" t="s">
        <v>573</v>
      </c>
      <c r="G191" s="289"/>
      <c r="H191" s="286" t="s">
        <v>665</v>
      </c>
      <c r="I191" s="289" t="s">
        <v>666</v>
      </c>
      <c r="J191" s="289"/>
      <c r="K191" s="337"/>
    </row>
    <row r="192" s="1" customFormat="1" ht="15" customHeight="1">
      <c r="B192" s="314"/>
      <c r="C192" s="350" t="s">
        <v>667</v>
      </c>
      <c r="D192" s="289"/>
      <c r="E192" s="289"/>
      <c r="F192" s="312" t="s">
        <v>573</v>
      </c>
      <c r="G192" s="289"/>
      <c r="H192" s="289" t="s">
        <v>668</v>
      </c>
      <c r="I192" s="289" t="s">
        <v>608</v>
      </c>
      <c r="J192" s="289"/>
      <c r="K192" s="337"/>
    </row>
    <row r="193" s="1" customFormat="1" ht="15" customHeight="1">
      <c r="B193" s="314"/>
      <c r="C193" s="350" t="s">
        <v>669</v>
      </c>
      <c r="D193" s="289"/>
      <c r="E193" s="289"/>
      <c r="F193" s="312" t="s">
        <v>573</v>
      </c>
      <c r="G193" s="289"/>
      <c r="H193" s="289" t="s">
        <v>670</v>
      </c>
      <c r="I193" s="289" t="s">
        <v>608</v>
      </c>
      <c r="J193" s="289"/>
      <c r="K193" s="337"/>
    </row>
    <row r="194" s="1" customFormat="1" ht="15" customHeight="1">
      <c r="B194" s="314"/>
      <c r="C194" s="350" t="s">
        <v>671</v>
      </c>
      <c r="D194" s="289"/>
      <c r="E194" s="289"/>
      <c r="F194" s="312" t="s">
        <v>579</v>
      </c>
      <c r="G194" s="289"/>
      <c r="H194" s="289" t="s">
        <v>672</v>
      </c>
      <c r="I194" s="289" t="s">
        <v>608</v>
      </c>
      <c r="J194" s="289"/>
      <c r="K194" s="337"/>
    </row>
    <row r="195" s="1" customFormat="1" ht="15" customHeight="1">
      <c r="B195" s="343"/>
      <c r="C195" s="358"/>
      <c r="D195" s="323"/>
      <c r="E195" s="323"/>
      <c r="F195" s="323"/>
      <c r="G195" s="323"/>
      <c r="H195" s="323"/>
      <c r="I195" s="323"/>
      <c r="J195" s="323"/>
      <c r="K195" s="344"/>
    </row>
    <row r="196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="1" customFormat="1" ht="18.75" customHeight="1">
      <c r="B197" s="325"/>
      <c r="C197" s="335"/>
      <c r="D197" s="335"/>
      <c r="E197" s="335"/>
      <c r="F197" s="345"/>
      <c r="G197" s="335"/>
      <c r="H197" s="335"/>
      <c r="I197" s="335"/>
      <c r="J197" s="335"/>
      <c r="K197" s="325"/>
    </row>
    <row r="198" s="1" customFormat="1" ht="18.75" customHeight="1">
      <c r="B198" s="297"/>
      <c r="C198" s="297"/>
      <c r="D198" s="297"/>
      <c r="E198" s="297"/>
      <c r="F198" s="297"/>
      <c r="G198" s="297"/>
      <c r="H198" s="297"/>
      <c r="I198" s="297"/>
      <c r="J198" s="297"/>
      <c r="K198" s="297"/>
    </row>
    <row r="199" s="1" customFormat="1" ht="13.5">
      <c r="B199" s="276"/>
      <c r="C199" s="277"/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1">
      <c r="B200" s="279"/>
      <c r="C200" s="280" t="s">
        <v>673</v>
      </c>
      <c r="D200" s="280"/>
      <c r="E200" s="280"/>
      <c r="F200" s="280"/>
      <c r="G200" s="280"/>
      <c r="H200" s="280"/>
      <c r="I200" s="280"/>
      <c r="J200" s="280"/>
      <c r="K200" s="281"/>
    </row>
    <row r="201" s="1" customFormat="1" ht="25.5" customHeight="1">
      <c r="B201" s="279"/>
      <c r="C201" s="359" t="s">
        <v>674</v>
      </c>
      <c r="D201" s="359"/>
      <c r="E201" s="359"/>
      <c r="F201" s="359" t="s">
        <v>675</v>
      </c>
      <c r="G201" s="360"/>
      <c r="H201" s="359" t="s">
        <v>676</v>
      </c>
      <c r="I201" s="359"/>
      <c r="J201" s="359"/>
      <c r="K201" s="281"/>
    </row>
    <row r="202" s="1" customFormat="1" ht="5.25" customHeight="1">
      <c r="B202" s="314"/>
      <c r="C202" s="309"/>
      <c r="D202" s="309"/>
      <c r="E202" s="309"/>
      <c r="F202" s="309"/>
      <c r="G202" s="335"/>
      <c r="H202" s="309"/>
      <c r="I202" s="309"/>
      <c r="J202" s="309"/>
      <c r="K202" s="337"/>
    </row>
    <row r="203" s="1" customFormat="1" ht="15" customHeight="1">
      <c r="B203" s="314"/>
      <c r="C203" s="289" t="s">
        <v>666</v>
      </c>
      <c r="D203" s="289"/>
      <c r="E203" s="289"/>
      <c r="F203" s="312" t="s">
        <v>44</v>
      </c>
      <c r="G203" s="289"/>
      <c r="H203" s="289" t="s">
        <v>677</v>
      </c>
      <c r="I203" s="289"/>
      <c r="J203" s="289"/>
      <c r="K203" s="337"/>
    </row>
    <row r="204" s="1" customFormat="1" ht="15" customHeight="1">
      <c r="B204" s="314"/>
      <c r="C204" s="289"/>
      <c r="D204" s="289"/>
      <c r="E204" s="289"/>
      <c r="F204" s="312" t="s">
        <v>45</v>
      </c>
      <c r="G204" s="289"/>
      <c r="H204" s="289" t="s">
        <v>678</v>
      </c>
      <c r="I204" s="289"/>
      <c r="J204" s="289"/>
      <c r="K204" s="337"/>
    </row>
    <row r="205" s="1" customFormat="1" ht="15" customHeight="1">
      <c r="B205" s="314"/>
      <c r="C205" s="289"/>
      <c r="D205" s="289"/>
      <c r="E205" s="289"/>
      <c r="F205" s="312" t="s">
        <v>48</v>
      </c>
      <c r="G205" s="289"/>
      <c r="H205" s="289" t="s">
        <v>679</v>
      </c>
      <c r="I205" s="289"/>
      <c r="J205" s="289"/>
      <c r="K205" s="337"/>
    </row>
    <row r="206" s="1" customFormat="1" ht="15" customHeight="1">
      <c r="B206" s="314"/>
      <c r="C206" s="289"/>
      <c r="D206" s="289"/>
      <c r="E206" s="289"/>
      <c r="F206" s="312" t="s">
        <v>46</v>
      </c>
      <c r="G206" s="289"/>
      <c r="H206" s="289" t="s">
        <v>680</v>
      </c>
      <c r="I206" s="289"/>
      <c r="J206" s="289"/>
      <c r="K206" s="337"/>
    </row>
    <row r="207" s="1" customFormat="1" ht="15" customHeight="1">
      <c r="B207" s="314"/>
      <c r="C207" s="289"/>
      <c r="D207" s="289"/>
      <c r="E207" s="289"/>
      <c r="F207" s="312" t="s">
        <v>47</v>
      </c>
      <c r="G207" s="289"/>
      <c r="H207" s="289" t="s">
        <v>681</v>
      </c>
      <c r="I207" s="289"/>
      <c r="J207" s="289"/>
      <c r="K207" s="337"/>
    </row>
    <row r="208" s="1" customFormat="1" ht="15" customHeight="1">
      <c r="B208" s="314"/>
      <c r="C208" s="289"/>
      <c r="D208" s="289"/>
      <c r="E208" s="289"/>
      <c r="F208" s="312"/>
      <c r="G208" s="289"/>
      <c r="H208" s="289"/>
      <c r="I208" s="289"/>
      <c r="J208" s="289"/>
      <c r="K208" s="337"/>
    </row>
    <row r="209" s="1" customFormat="1" ht="15" customHeight="1">
      <c r="B209" s="314"/>
      <c r="C209" s="289" t="s">
        <v>620</v>
      </c>
      <c r="D209" s="289"/>
      <c r="E209" s="289"/>
      <c r="F209" s="312" t="s">
        <v>514</v>
      </c>
      <c r="G209" s="289"/>
      <c r="H209" s="289" t="s">
        <v>682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517</v>
      </c>
      <c r="G210" s="289"/>
      <c r="H210" s="289" t="s">
        <v>518</v>
      </c>
      <c r="I210" s="289"/>
      <c r="J210" s="289"/>
      <c r="K210" s="337"/>
    </row>
    <row r="211" s="1" customFormat="1" ht="15" customHeight="1">
      <c r="B211" s="314"/>
      <c r="C211" s="289"/>
      <c r="D211" s="289"/>
      <c r="E211" s="289"/>
      <c r="F211" s="312" t="s">
        <v>80</v>
      </c>
      <c r="G211" s="289"/>
      <c r="H211" s="289" t="s">
        <v>683</v>
      </c>
      <c r="I211" s="289"/>
      <c r="J211" s="289"/>
      <c r="K211" s="337"/>
    </row>
    <row r="212" s="1" customFormat="1" ht="15" customHeight="1">
      <c r="B212" s="361"/>
      <c r="C212" s="289"/>
      <c r="D212" s="289"/>
      <c r="E212" s="289"/>
      <c r="F212" s="312" t="s">
        <v>83</v>
      </c>
      <c r="G212" s="350"/>
      <c r="H212" s="341" t="s">
        <v>84</v>
      </c>
      <c r="I212" s="341"/>
      <c r="J212" s="341"/>
      <c r="K212" s="362"/>
    </row>
    <row r="213" s="1" customFormat="1" ht="15" customHeight="1">
      <c r="B213" s="361"/>
      <c r="C213" s="289"/>
      <c r="D213" s="289"/>
      <c r="E213" s="289"/>
      <c r="F213" s="312" t="s">
        <v>519</v>
      </c>
      <c r="G213" s="350"/>
      <c r="H213" s="341" t="s">
        <v>494</v>
      </c>
      <c r="I213" s="341"/>
      <c r="J213" s="341"/>
      <c r="K213" s="362"/>
    </row>
    <row r="214" s="1" customFormat="1" ht="15" customHeight="1">
      <c r="B214" s="361"/>
      <c r="C214" s="289"/>
      <c r="D214" s="289"/>
      <c r="E214" s="289"/>
      <c r="F214" s="312"/>
      <c r="G214" s="350"/>
      <c r="H214" s="341"/>
      <c r="I214" s="341"/>
      <c r="J214" s="341"/>
      <c r="K214" s="362"/>
    </row>
    <row r="215" s="1" customFormat="1" ht="15" customHeight="1">
      <c r="B215" s="361"/>
      <c r="C215" s="289" t="s">
        <v>644</v>
      </c>
      <c r="D215" s="289"/>
      <c r="E215" s="289"/>
      <c r="F215" s="312">
        <v>1</v>
      </c>
      <c r="G215" s="350"/>
      <c r="H215" s="341" t="s">
        <v>684</v>
      </c>
      <c r="I215" s="341"/>
      <c r="J215" s="341"/>
      <c r="K215" s="362"/>
    </row>
    <row r="216" s="1" customFormat="1" ht="15" customHeight="1">
      <c r="B216" s="361"/>
      <c r="C216" s="289"/>
      <c r="D216" s="289"/>
      <c r="E216" s="289"/>
      <c r="F216" s="312">
        <v>2</v>
      </c>
      <c r="G216" s="350"/>
      <c r="H216" s="341" t="s">
        <v>685</v>
      </c>
      <c r="I216" s="341"/>
      <c r="J216" s="341"/>
      <c r="K216" s="362"/>
    </row>
    <row r="217" s="1" customFormat="1" ht="15" customHeight="1">
      <c r="B217" s="361"/>
      <c r="C217" s="289"/>
      <c r="D217" s="289"/>
      <c r="E217" s="289"/>
      <c r="F217" s="312">
        <v>3</v>
      </c>
      <c r="G217" s="350"/>
      <c r="H217" s="341" t="s">
        <v>686</v>
      </c>
      <c r="I217" s="341"/>
      <c r="J217" s="341"/>
      <c r="K217" s="362"/>
    </row>
    <row r="218" s="1" customFormat="1" ht="15" customHeight="1">
      <c r="B218" s="361"/>
      <c r="C218" s="289"/>
      <c r="D218" s="289"/>
      <c r="E218" s="289"/>
      <c r="F218" s="312">
        <v>4</v>
      </c>
      <c r="G218" s="350"/>
      <c r="H218" s="341" t="s">
        <v>687</v>
      </c>
      <c r="I218" s="341"/>
      <c r="J218" s="341"/>
      <c r="K218" s="362"/>
    </row>
    <row r="219" s="1" customFormat="1" ht="12.75" customHeight="1">
      <c r="B219" s="363"/>
      <c r="C219" s="364"/>
      <c r="D219" s="364"/>
      <c r="E219" s="364"/>
      <c r="F219" s="364"/>
      <c r="G219" s="364"/>
      <c r="H219" s="364"/>
      <c r="I219" s="364"/>
      <c r="J219" s="364"/>
      <c r="K219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MISONOVA\Klara</dc:creator>
  <cp:lastModifiedBy>MISONOVA\Klara</cp:lastModifiedBy>
  <dcterms:created xsi:type="dcterms:W3CDTF">2024-07-30T06:04:24Z</dcterms:created>
  <dcterms:modified xsi:type="dcterms:W3CDTF">2024-07-30T06:04:26Z</dcterms:modified>
</cp:coreProperties>
</file>